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Portada" sheetId="7" r:id="rId1"/>
    <sheet name="Función SI()" sheetId="5" r:id="rId2"/>
    <sheet name="Funciones Y(), O()" sheetId="4" r:id="rId3"/>
    <sheet name="Si anidado" sheetId="12" r:id="rId4"/>
    <sheet name="Actividad" sheetId="11" r:id="rId5"/>
    <sheet name="ejercicio1" sheetId="8" r:id="rId6"/>
    <sheet name="ejercicio2" sheetId="9" r:id="rId7"/>
    <sheet name="Rúbrica_Evaluación" sheetId="10" r:id="rId8"/>
    <sheet name="entrega" sheetId="13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2" l="1"/>
  <c r="N15" i="12"/>
  <c r="N16" i="12"/>
  <c r="N13" i="12"/>
  <c r="M14" i="12"/>
  <c r="M15" i="12"/>
  <c r="M16" i="12"/>
  <c r="M13" i="12"/>
  <c r="M29" i="4"/>
  <c r="M30" i="4"/>
  <c r="M31" i="4"/>
  <c r="M28" i="4"/>
  <c r="L28" i="4"/>
  <c r="L29" i="4"/>
  <c r="L30" i="4"/>
  <c r="L31" i="4"/>
  <c r="L13" i="4"/>
  <c r="N13" i="4"/>
  <c r="N21" i="4"/>
  <c r="N22" i="4"/>
  <c r="N23" i="4"/>
  <c r="N20" i="4"/>
  <c r="M23" i="4"/>
  <c r="L23" i="4"/>
  <c r="M22" i="4"/>
  <c r="L22" i="4"/>
  <c r="M21" i="4"/>
  <c r="L21" i="4"/>
  <c r="M20" i="4"/>
  <c r="L20" i="4"/>
  <c r="N14" i="4"/>
  <c r="N15" i="4"/>
  <c r="N16" i="4"/>
  <c r="L14" i="4"/>
  <c r="M14" i="4"/>
  <c r="L15" i="4"/>
  <c r="M15" i="4"/>
  <c r="L16" i="4"/>
  <c r="M16" i="4"/>
  <c r="M13" i="4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10" i="5"/>
  <c r="G54" i="9"/>
  <c r="K54" i="9"/>
  <c r="J54" i="9"/>
  <c r="I54" i="9"/>
  <c r="I56" i="9"/>
  <c r="H56" i="9"/>
  <c r="G53" i="9"/>
  <c r="G52" i="9"/>
  <c r="G51" i="9"/>
  <c r="G50" i="9"/>
  <c r="G49" i="9"/>
  <c r="G48" i="9"/>
  <c r="G47" i="9"/>
  <c r="G46" i="9"/>
  <c r="G45" i="9"/>
  <c r="G44" i="9"/>
  <c r="G43" i="9"/>
  <c r="D92" i="8"/>
  <c r="D91" i="8"/>
  <c r="D90" i="8"/>
  <c r="D89" i="8"/>
  <c r="D88" i="8"/>
  <c r="D87" i="8"/>
  <c r="D86" i="8"/>
  <c r="D85" i="8"/>
  <c r="D84" i="8"/>
  <c r="D83" i="8"/>
  <c r="D73" i="8"/>
  <c r="D72" i="8"/>
  <c r="D71" i="8"/>
  <c r="D70" i="8"/>
  <c r="D69" i="8"/>
  <c r="D68" i="8"/>
  <c r="D67" i="8"/>
  <c r="D66" i="8"/>
  <c r="D65" i="8"/>
  <c r="D64" i="8"/>
  <c r="E53" i="8"/>
  <c r="E52" i="8"/>
  <c r="E51" i="8"/>
  <c r="E50" i="8"/>
  <c r="E49" i="8"/>
  <c r="E48" i="8"/>
  <c r="E47" i="8"/>
  <c r="E46" i="8"/>
  <c r="D36" i="8"/>
  <c r="D35" i="8"/>
  <c r="D34" i="8"/>
  <c r="D33" i="8"/>
  <c r="D32" i="8"/>
  <c r="D31" i="8"/>
  <c r="D30" i="8"/>
  <c r="D29" i="8"/>
  <c r="D20" i="8"/>
  <c r="D19" i="8"/>
  <c r="D18" i="8"/>
  <c r="D17" i="8"/>
  <c r="D16" i="8"/>
  <c r="D15" i="8"/>
  <c r="D14" i="8"/>
  <c r="K24" i="5"/>
  <c r="L24" i="5"/>
  <c r="M24" i="5"/>
  <c r="J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24" i="5" s="1"/>
  <c r="H54" i="9" l="1"/>
</calcChain>
</file>

<file path=xl/sharedStrings.xml><?xml version="1.0" encoding="utf-8"?>
<sst xmlns="http://schemas.openxmlformats.org/spreadsheetml/2006/main" count="354" uniqueCount="238">
  <si>
    <t>Nombre</t>
  </si>
  <si>
    <t>Edad</t>
  </si>
  <si>
    <t>Vendedor</t>
  </si>
  <si>
    <t>Sueldo</t>
  </si>
  <si>
    <t>Categoría</t>
  </si>
  <si>
    <t>Cantidad</t>
  </si>
  <si>
    <t>Descuento</t>
  </si>
  <si>
    <t>Total</t>
  </si>
  <si>
    <t>Aprobara el curso todo alumno que su nota promedio se Igual o Superior a 4.0</t>
  </si>
  <si>
    <t>Estado Alumno</t>
  </si>
  <si>
    <t>ALUMNO</t>
  </si>
  <si>
    <t>PRUEBA 1</t>
  </si>
  <si>
    <t>PRUEBA 2</t>
  </si>
  <si>
    <t>PRUEBA 3</t>
  </si>
  <si>
    <t>PRUEBA 4</t>
  </si>
  <si>
    <t>PROM X ALUM</t>
  </si>
  <si>
    <t>Aprobado/Reprobado</t>
  </si>
  <si>
    <t>Jose</t>
  </si>
  <si>
    <t>Pablo</t>
  </si>
  <si>
    <t>Maria</t>
  </si>
  <si>
    <t>Lorena</t>
  </si>
  <si>
    <t>Pia</t>
  </si>
  <si>
    <t>Jóse</t>
  </si>
  <si>
    <t>Ramon</t>
  </si>
  <si>
    <t>Pamela</t>
  </si>
  <si>
    <t>Miguel</t>
  </si>
  <si>
    <t>Ana</t>
  </si>
  <si>
    <t>Rodrigo</t>
  </si>
  <si>
    <t>Juan</t>
  </si>
  <si>
    <t>Rosario</t>
  </si>
  <si>
    <t>David</t>
  </si>
  <si>
    <t>PROM X PRUEBA</t>
  </si>
  <si>
    <t>Prueba Lógica</t>
  </si>
  <si>
    <t>Aprobado</t>
  </si>
  <si>
    <t>Reprobado</t>
  </si>
  <si>
    <t>valor_si_verdadero</t>
  </si>
  <si>
    <t>valor_si_falso</t>
  </si>
  <si>
    <t>ESTADO DE PACIENTES</t>
  </si>
  <si>
    <t>SI</t>
  </si>
  <si>
    <t>SI Y</t>
  </si>
  <si>
    <t>SI O</t>
  </si>
  <si>
    <t>NOMBRE</t>
  </si>
  <si>
    <t>EDAD</t>
  </si>
  <si>
    <t>PESO</t>
  </si>
  <si>
    <t>ESTADO</t>
  </si>
  <si>
    <t>Alfredo</t>
  </si>
  <si>
    <t>Marta</t>
  </si>
  <si>
    <t xml:space="preserve">Sandra </t>
  </si>
  <si>
    <t>Irma</t>
  </si>
  <si>
    <t>Marcela</t>
  </si>
  <si>
    <t>Ricardo</t>
  </si>
  <si>
    <t>Maritza</t>
  </si>
  <si>
    <t xml:space="preserve">Luis </t>
  </si>
  <si>
    <t>Alejandra</t>
  </si>
  <si>
    <t>Katherine</t>
  </si>
  <si>
    <t>Edith</t>
  </si>
  <si>
    <t>Karen</t>
  </si>
  <si>
    <t xml:space="preserve">Pamela </t>
  </si>
  <si>
    <t xml:space="preserve">Fabiola </t>
  </si>
  <si>
    <t xml:space="preserve">Rosa </t>
  </si>
  <si>
    <t>Eva</t>
  </si>
  <si>
    <t>Jocelyn</t>
  </si>
  <si>
    <t>Mariana</t>
  </si>
  <si>
    <t>FUNCION SI</t>
  </si>
  <si>
    <t xml:space="preserve">si el peso es menor que 75 tendra un estado NORMAL </t>
  </si>
  <si>
    <t>de lo contrario tendra un estado de SOBREPESO</t>
  </si>
  <si>
    <t>Si el peso es menor que 75 tendra un estado NORMAL, de lo contrario tendrá un estado de SOBREPESO</t>
  </si>
  <si>
    <t>Veamos un ejemplo:</t>
  </si>
  <si>
    <t>Para aprobar la perspectiva Informática los alumnos deben considerar dos variables:</t>
  </si>
  <si>
    <t xml:space="preserve">     a) que el nº de inasistencias sea menor o igual a 19</t>
  </si>
  <si>
    <t xml:space="preserve">     b) que la nota obtenida sea mayor o igual a 4</t>
  </si>
  <si>
    <t>ALUMNOS</t>
  </si>
  <si>
    <t>Nº DE INASISTENCIAS</t>
  </si>
  <si>
    <t>NOTA</t>
  </si>
  <si>
    <t>Y ( se deben cumplir ambas condiciones)</t>
  </si>
  <si>
    <t>O (se puede cumplir una de las dos)</t>
  </si>
  <si>
    <t>A</t>
  </si>
  <si>
    <t>B</t>
  </si>
  <si>
    <t>C</t>
  </si>
  <si>
    <t>D</t>
  </si>
  <si>
    <t>Función Y</t>
  </si>
  <si>
    <t>a</t>
  </si>
  <si>
    <t>b</t>
  </si>
  <si>
    <t>Función O</t>
  </si>
  <si>
    <t>Y()</t>
  </si>
  <si>
    <t>O()</t>
  </si>
  <si>
    <t>Pero veamos ahora el mismo ejemplo anidando estas funciones dentro de función SI, para obtener como resultado</t>
  </si>
  <si>
    <t>APROBADO o REPROBADO:</t>
  </si>
  <si>
    <t>SI-Y ( se deben cumplir ambas condiciones)</t>
  </si>
  <si>
    <t>SI-O (se puede cumplir una de las dos)</t>
  </si>
  <si>
    <t>Veamos la estructura:</t>
  </si>
  <si>
    <t>La función O actúa de manera similar, pero es suficiente que se cumpla una de las dos condiciones.</t>
  </si>
  <si>
    <t xml:space="preserve"> =SI(Y(K13&lt;=19;L13&gt;=4);"APROBADO";"REPROBADO")</t>
  </si>
  <si>
    <t>Solo se realizara el descuento del 10% sobre el subtotal si el cliente paga con efectivo y al contado.</t>
  </si>
  <si>
    <t>Forma De Pago</t>
  </si>
  <si>
    <t>Tipo De Pago</t>
  </si>
  <si>
    <t>Efectivo</t>
  </si>
  <si>
    <t>Contado</t>
  </si>
  <si>
    <t>Credito</t>
  </si>
  <si>
    <t xml:space="preserve"> =SI ( Y</t>
  </si>
  <si>
    <t>Factura</t>
  </si>
  <si>
    <t>Subtotal</t>
  </si>
  <si>
    <t>Descuento $</t>
  </si>
  <si>
    <t>A Pagar $</t>
  </si>
  <si>
    <t>F 001</t>
  </si>
  <si>
    <t>Cheque</t>
  </si>
  <si>
    <t>F 002</t>
  </si>
  <si>
    <t>Tarjeta</t>
  </si>
  <si>
    <t>F 003</t>
  </si>
  <si>
    <t>F 004</t>
  </si>
  <si>
    <t>F 005</t>
  </si>
  <si>
    <t>F 006</t>
  </si>
  <si>
    <t>F 007</t>
  </si>
  <si>
    <t>F 008</t>
  </si>
  <si>
    <t>F 009</t>
  </si>
  <si>
    <t>F 010</t>
  </si>
  <si>
    <t>Función Si(Y())</t>
  </si>
  <si>
    <t xml:space="preserve"> =SI ( O</t>
  </si>
  <si>
    <t>Nº Integrantes</t>
  </si>
  <si>
    <t>Ayuda</t>
  </si>
  <si>
    <t>Antonio</t>
  </si>
  <si>
    <t>María</t>
  </si>
  <si>
    <t>Paula</t>
  </si>
  <si>
    <t>Álvaro</t>
  </si>
  <si>
    <t>M. Carmen</t>
  </si>
  <si>
    <t>Rocío</t>
  </si>
  <si>
    <t>Aurora</t>
  </si>
  <si>
    <t>Margarita</t>
  </si>
  <si>
    <t>Manolo</t>
  </si>
  <si>
    <t>Yesica</t>
  </si>
  <si>
    <t>Función SI(O())</t>
  </si>
  <si>
    <t>Ingreso</t>
  </si>
  <si>
    <t>años</t>
  </si>
  <si>
    <t>Si su ingreso per cápita es menor o igual a 130.000 o tiene más de 35 años o si tiene mas de 2 integrantes en la familia, va a tener una ayuda de 30 mil pesos por cada integrante.</t>
  </si>
  <si>
    <t>&lt;= 130.000</t>
  </si>
  <si>
    <t>Integrantes</t>
  </si>
  <si>
    <t>&lt; 40</t>
  </si>
  <si>
    <t>&lt; 3</t>
  </si>
  <si>
    <t>Metas Proyectadas</t>
  </si>
  <si>
    <t>Ventas Reales</t>
  </si>
  <si>
    <t>% Cump.metas</t>
  </si>
  <si>
    <t>Situación</t>
  </si>
  <si>
    <t>Zona 1</t>
  </si>
  <si>
    <t>Zona 2</t>
  </si>
  <si>
    <t>Zona 3</t>
  </si>
  <si>
    <t>Zona 4</t>
  </si>
  <si>
    <t>Zona 5</t>
  </si>
  <si>
    <t>Zona 6</t>
  </si>
  <si>
    <t>Zona 7</t>
  </si>
  <si>
    <t xml:space="preserve">Stock Critico </t>
  </si>
  <si>
    <t>Productos</t>
  </si>
  <si>
    <t>En Bodega</t>
  </si>
  <si>
    <t>Vendidos</t>
  </si>
  <si>
    <t>Saldo en Bodega</t>
  </si>
  <si>
    <t>Triciclos</t>
  </si>
  <si>
    <t>Bicicletas</t>
  </si>
  <si>
    <t>Patines</t>
  </si>
  <si>
    <t>Monopatin</t>
  </si>
  <si>
    <t>Skate</t>
  </si>
  <si>
    <t>Scooter</t>
  </si>
  <si>
    <t>Patineta</t>
  </si>
  <si>
    <t>Coches</t>
  </si>
  <si>
    <t>Descuento Aseo</t>
  </si>
  <si>
    <t/>
  </si>
  <si>
    <t>Producto</t>
  </si>
  <si>
    <t>Precio Normal $</t>
  </si>
  <si>
    <t>Precio Final $</t>
  </si>
  <si>
    <t>Pasta Dental</t>
  </si>
  <si>
    <t>Aseo</t>
  </si>
  <si>
    <t>Fideo</t>
  </si>
  <si>
    <t>Abarrote</t>
  </si>
  <si>
    <t>Bebida</t>
  </si>
  <si>
    <t>Detergente</t>
  </si>
  <si>
    <t>Arroz</t>
  </si>
  <si>
    <t>Aceite</t>
  </si>
  <si>
    <t>Cloro</t>
  </si>
  <si>
    <t>Azúcar</t>
  </si>
  <si>
    <t>Precio X Menor</t>
  </si>
  <si>
    <t>Al Detalle</t>
  </si>
  <si>
    <t>Precio X Mayor</t>
  </si>
  <si>
    <t>Unidades Desde</t>
  </si>
  <si>
    <t>Clientes</t>
  </si>
  <si>
    <t>Unitario $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</si>
  <si>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</si>
  <si>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</si>
  <si>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</si>
  <si>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</si>
  <si>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</si>
  <si>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</si>
  <si>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</si>
  <si>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</si>
  <si>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</si>
  <si>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</si>
  <si>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Valor Día</t>
  </si>
  <si>
    <t>Días de estadía</t>
  </si>
  <si>
    <t>%</t>
  </si>
  <si>
    <t>Pago Final $</t>
  </si>
  <si>
    <r>
      <t>Si las V</t>
    </r>
    <r>
      <rPr>
        <b/>
        <sz val="11"/>
        <rFont val="Segoe UI"/>
        <family val="2"/>
      </rPr>
      <t>entas Reales</t>
    </r>
    <r>
      <rPr>
        <sz val="11"/>
        <rFont val="Segoe UI"/>
        <family val="2"/>
      </rPr>
      <t xml:space="preserve"> son mayores a las</t>
    </r>
    <r>
      <rPr>
        <b/>
        <sz val="11"/>
        <rFont val="Segoe UI"/>
        <family val="2"/>
      </rPr>
      <t xml:space="preserve"> Metas Proyectadas</t>
    </r>
    <r>
      <rPr>
        <sz val="11"/>
        <rFont val="Segoe UI"/>
        <family val="2"/>
      </rPr>
      <t>, entonces la situación es lograda, de lo contrario es no lograda.</t>
    </r>
  </si>
  <si>
    <r>
      <t xml:space="preserve">El stock es </t>
    </r>
    <r>
      <rPr>
        <sz val="11"/>
        <color rgb="FF0070C0"/>
        <rFont val="Segoe UI"/>
        <family val="2"/>
      </rPr>
      <t>critico</t>
    </r>
    <r>
      <rPr>
        <sz val="11"/>
        <color theme="1"/>
        <rFont val="Segoe UI"/>
        <family val="2"/>
      </rPr>
      <t xml:space="preserve"> si el </t>
    </r>
    <r>
      <rPr>
        <b/>
        <sz val="11"/>
        <color theme="1"/>
        <rFont val="Segoe UI"/>
        <family val="2"/>
      </rPr>
      <t>Saldo en Bodega</t>
    </r>
    <r>
      <rPr>
        <sz val="11"/>
        <color theme="1"/>
        <rFont val="Segoe UI"/>
        <family val="2"/>
      </rPr>
      <t xml:space="preserve"> es menor o igual a 500, en caso contrario es </t>
    </r>
    <r>
      <rPr>
        <sz val="11"/>
        <color rgb="FF0070C0"/>
        <rFont val="Segoe UI"/>
        <family val="2"/>
      </rPr>
      <t>normal</t>
    </r>
    <r>
      <rPr>
        <sz val="11"/>
        <color theme="1"/>
        <rFont val="Segoe UI"/>
        <family val="2"/>
      </rPr>
      <t>.</t>
    </r>
  </si>
  <si>
    <t>EJERCICIO 1/5</t>
  </si>
  <si>
    <t>EJERCICIO 2/5</t>
  </si>
  <si>
    <t>EJERCICIO 3/5</t>
  </si>
  <si>
    <t>EJERCICIO 4/5</t>
  </si>
  <si>
    <t>EJERCICIO 5/5</t>
  </si>
  <si>
    <r>
      <t xml:space="preserve">Si la </t>
    </r>
    <r>
      <rPr>
        <b/>
        <sz val="11"/>
        <color theme="1"/>
        <rFont val="Segoe UI"/>
        <family val="2"/>
      </rPr>
      <t>categoría</t>
    </r>
    <r>
      <rPr>
        <sz val="11"/>
        <color theme="1"/>
        <rFont val="Segoe UI"/>
        <family val="2"/>
      </rPr>
      <t xml:space="preserve"> del producto pertenece a la clasificación Aseo, entonces se le realiza un 10% de descuento al precio normal.</t>
    </r>
  </si>
  <si>
    <r>
      <t xml:space="preserve">Si la </t>
    </r>
    <r>
      <rPr>
        <b/>
        <sz val="11"/>
        <color theme="1"/>
        <rFont val="Segoe UI"/>
        <family val="2"/>
      </rPr>
      <t>cantidad</t>
    </r>
    <r>
      <rPr>
        <sz val="11"/>
        <color theme="1"/>
        <rFont val="Segoe UI"/>
        <family val="2"/>
      </rPr>
      <t xml:space="preserve"> comprada es mayor o igual a 10, se cobra el</t>
    </r>
    <r>
      <rPr>
        <sz val="11"/>
        <color rgb="FF0070C0"/>
        <rFont val="Segoe UI"/>
        <family val="2"/>
      </rPr>
      <t xml:space="preserve"> precio por mayor</t>
    </r>
    <r>
      <rPr>
        <sz val="11"/>
        <color theme="1"/>
        <rFont val="Segoe UI"/>
        <family val="2"/>
      </rPr>
      <t xml:space="preserve">, en caso contrario se cobra el </t>
    </r>
    <r>
      <rPr>
        <sz val="11"/>
        <color rgb="FF0070C0"/>
        <rFont val="Segoe UI"/>
        <family val="2"/>
      </rPr>
      <t>precio por menor</t>
    </r>
    <r>
      <rPr>
        <sz val="11"/>
        <color theme="1"/>
        <rFont val="Segoe UI"/>
        <family val="2"/>
      </rPr>
      <t>.</t>
    </r>
  </si>
  <si>
    <r>
      <t xml:space="preserve">Sólo los clientes que tengan más de 8 </t>
    </r>
    <r>
      <rPr>
        <b/>
        <sz val="11"/>
        <color theme="1"/>
        <rFont val="Segoe UI"/>
        <family val="2"/>
      </rPr>
      <t>días de estadía</t>
    </r>
    <r>
      <rPr>
        <sz val="11"/>
        <color theme="1"/>
        <rFont val="Segoe UI"/>
        <family val="2"/>
      </rPr>
      <t xml:space="preserve"> tendrán un descuento del 10%</t>
    </r>
  </si>
  <si>
    <t>FUNCION SI Y</t>
  </si>
  <si>
    <t>si la edad es mayor o igual a 60 y el peso es mayor que 69 realizar chequeo médico.</t>
  </si>
  <si>
    <t>de lo contrario es una personal sana</t>
  </si>
  <si>
    <t>FUNCION SI O</t>
  </si>
  <si>
    <t>si la edad es mayor igual que 80 o el peso es mayor igual a 90 debe ir a su nutricionista</t>
  </si>
  <si>
    <t>de lo contrario está en buen estado.</t>
  </si>
  <si>
    <t>Ventas de Empresa ABC</t>
  </si>
  <si>
    <t>Encuentre el total sólo si se cumple:</t>
  </si>
  <si>
    <t>Fecha</t>
  </si>
  <si>
    <t>Boleta N°</t>
  </si>
  <si>
    <t>Precio</t>
  </si>
  <si>
    <t>Sólo A</t>
  </si>
  <si>
    <t>Sólo 373</t>
  </si>
  <si>
    <t>A y 373</t>
  </si>
  <si>
    <t>A o 373</t>
  </si>
  <si>
    <t>07 116</t>
  </si>
  <si>
    <t>07 123</t>
  </si>
  <si>
    <t>07 131</t>
  </si>
  <si>
    <t>07 135</t>
  </si>
  <si>
    <t>07 140</t>
  </si>
  <si>
    <t>07 145</t>
  </si>
  <si>
    <t>07 149</t>
  </si>
  <si>
    <t>Total =</t>
  </si>
  <si>
    <t>Si()</t>
  </si>
  <si>
    <t>Si(Y())</t>
  </si>
  <si>
    <t>SI(O())</t>
  </si>
  <si>
    <t xml:space="preserve">Utilice las funciones SI(), Y(), O(), SI(Y( ...  ,SI(O(...  </t>
  </si>
  <si>
    <t>T10&lt;75</t>
  </si>
  <si>
    <t>Normal</t>
  </si>
  <si>
    <t>Sobrepeso</t>
  </si>
  <si>
    <t>n10&gt;=4,0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</si>
</sst>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;[Red]&quot;$&quot;\-#,##0"/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_-;_-@_-"/>
    <numFmt numFmtId="167" formatCode="_-&quot;$&quot;\ * #,##0_-;\-&quot;$&quot;\ * #,##0_-;_-&quot;$&quot;\ * &quot;-&quot;_-;_-@_-"/>
    <numFmt numFmtId="168" formatCode="_-&quot;$&quot;\ * #,##0_-;\-&quot;$&quot;\ * #,##0_-;_-&quot;$&quot;\ * &quot;-&quot;??_-;_-@_-"/>
    <numFmt numFmtId="169" formatCode="_-* #,##0_-;\-* #,##0_-;_-* &quot;-&quot;??_-;_-@_-"/>
    <numFmt numFmtId="172" formatCode="#,##0.0_ ;[Red]\-#,##0.0\ "/>
    <numFmt numFmtId="175" formatCode="0.0"/>
    <numFmt numFmtId="176" formatCode="&quot;$&quot;#,##0"/>
    <numFmt numFmtId="177" formatCode="&quot;$&quot;\ #,##0;[Red]\-&quot;$&quot;\ 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sz val="10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rgb="FF0070C0"/>
      <name val="Segoe UI"/>
      <family val="2"/>
    </font>
    <font>
      <sz val="11"/>
      <color rgb="FF0070C0"/>
      <name val="Segoe UI"/>
      <family val="2"/>
    </font>
    <font>
      <sz val="12"/>
      <name val="Arial"/>
      <family val="2"/>
    </font>
    <font>
      <b/>
      <u/>
      <sz val="11"/>
      <name val="Segoe UI"/>
      <family val="2"/>
    </font>
    <font>
      <b/>
      <i/>
      <sz val="11"/>
      <name val="Segoe UI"/>
      <family val="2"/>
    </font>
    <font>
      <sz val="10"/>
      <color theme="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0" fillId="0" borderId="0" xfId="0" applyBorder="1"/>
    <xf numFmtId="168" fontId="0" fillId="0" borderId="0" xfId="0" applyNumberFormat="1" applyBorder="1"/>
    <xf numFmtId="167" fontId="0" fillId="0" borderId="0" xfId="0" applyNumberFormat="1"/>
    <xf numFmtId="6" fontId="0" fillId="0" borderId="0" xfId="0" applyNumberFormat="1"/>
    <xf numFmtId="0" fontId="6" fillId="0" borderId="0" xfId="11" applyNumberFormat="1" applyFont="1" applyFill="1" applyBorder="1" applyAlignment="1" applyProtection="1"/>
    <xf numFmtId="0" fontId="6" fillId="0" borderId="0" xfId="11" applyFont="1" applyFill="1" applyAlignment="1">
      <alignment horizontal="center"/>
    </xf>
    <xf numFmtId="0" fontId="6" fillId="0" borderId="0" xfId="11" applyFont="1" applyFill="1" applyBorder="1" applyAlignment="1">
      <alignment horizontal="center"/>
    </xf>
    <xf numFmtId="0" fontId="5" fillId="0" borderId="0" xfId="11" applyFont="1" applyFill="1" applyAlignment="1">
      <alignment horizontal="center"/>
    </xf>
    <xf numFmtId="172" fontId="8" fillId="0" borderId="0" xfId="4" applyNumberFormat="1" applyFont="1" applyFill="1" applyBorder="1" applyAlignment="1">
      <alignment horizontal="center"/>
    </xf>
    <xf numFmtId="172" fontId="7" fillId="0" borderId="0" xfId="4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left"/>
    </xf>
    <xf numFmtId="0" fontId="0" fillId="0" borderId="0" xfId="0" applyFill="1"/>
    <xf numFmtId="0" fontId="6" fillId="0" borderId="13" xfId="11" applyFont="1" applyFill="1" applyBorder="1" applyAlignment="1">
      <alignment horizontal="center"/>
    </xf>
    <xf numFmtId="172" fontId="7" fillId="0" borderId="9" xfId="4" applyNumberFormat="1" applyFont="1" applyFill="1" applyBorder="1" applyAlignment="1">
      <alignment horizontal="center"/>
    </xf>
    <xf numFmtId="175" fontId="7" fillId="0" borderId="18" xfId="4" applyNumberFormat="1" applyFont="1" applyFill="1" applyBorder="1" applyAlignment="1">
      <alignment horizontal="center"/>
    </xf>
    <xf numFmtId="175" fontId="7" fillId="0" borderId="19" xfId="4" applyNumberFormat="1" applyFont="1" applyFill="1" applyBorder="1" applyAlignment="1">
      <alignment horizontal="center"/>
    </xf>
    <xf numFmtId="0" fontId="9" fillId="3" borderId="14" xfId="11" applyFont="1" applyFill="1" applyBorder="1" applyAlignment="1">
      <alignment horizontal="left"/>
    </xf>
    <xf numFmtId="0" fontId="11" fillId="3" borderId="15" xfId="11" applyFont="1" applyFill="1" applyBorder="1" applyAlignment="1">
      <alignment horizontal="center" vertical="center"/>
    </xf>
    <xf numFmtId="0" fontId="11" fillId="3" borderId="16" xfId="11" applyFont="1" applyFill="1" applyBorder="1" applyAlignment="1">
      <alignment horizontal="center" vertical="center"/>
    </xf>
    <xf numFmtId="0" fontId="8" fillId="4" borderId="8" xfId="11" applyFont="1" applyFill="1" applyBorder="1" applyAlignment="1">
      <alignment horizontal="left"/>
    </xf>
    <xf numFmtId="0" fontId="8" fillId="4" borderId="8" xfId="11" quotePrefix="1" applyFont="1" applyFill="1" applyBorder="1" applyAlignment="1">
      <alignment horizontal="left"/>
    </xf>
    <xf numFmtId="0" fontId="9" fillId="4" borderId="17" xfId="11" applyFont="1" applyFill="1" applyBorder="1" applyAlignment="1">
      <alignment horizontal="left"/>
    </xf>
    <xf numFmtId="0" fontId="0" fillId="0" borderId="13" xfId="0" applyBorder="1"/>
    <xf numFmtId="0" fontId="4" fillId="5" borderId="20" xfId="0" applyFont="1" applyFill="1" applyBorder="1" applyAlignment="1">
      <alignment horizontal="right" vertical="center"/>
    </xf>
    <xf numFmtId="0" fontId="4" fillId="5" borderId="21" xfId="0" applyFont="1" applyFill="1" applyBorder="1" applyAlignment="1">
      <alignment horizontal="right" vertical="center"/>
    </xf>
    <xf numFmtId="0" fontId="4" fillId="5" borderId="22" xfId="0" applyFont="1" applyFill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4" fillId="5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4" fillId="5" borderId="26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12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3" fillId="0" borderId="0" xfId="12" applyFont="1"/>
    <xf numFmtId="0" fontId="14" fillId="0" borderId="13" xfId="12" applyFont="1" applyBorder="1" applyAlignment="1">
      <alignment horizontal="center" vertical="center"/>
    </xf>
    <xf numFmtId="0" fontId="13" fillId="6" borderId="29" xfId="12" applyFont="1" applyFill="1" applyBorder="1" applyAlignment="1">
      <alignment horizontal="center"/>
    </xf>
    <xf numFmtId="0" fontId="13" fillId="6" borderId="30" xfId="12" applyFont="1" applyFill="1" applyBorder="1" applyAlignment="1">
      <alignment horizontal="center"/>
    </xf>
    <xf numFmtId="0" fontId="13" fillId="6" borderId="3" xfId="12" applyFont="1" applyFill="1" applyBorder="1" applyAlignment="1">
      <alignment horizontal="center"/>
    </xf>
    <xf numFmtId="0" fontId="13" fillId="0" borderId="31" xfId="12" applyFont="1" applyBorder="1"/>
    <xf numFmtId="0" fontId="13" fillId="0" borderId="13" xfId="12" applyFont="1" applyBorder="1"/>
    <xf numFmtId="0" fontId="13" fillId="0" borderId="32" xfId="12" applyFont="1" applyBorder="1"/>
    <xf numFmtId="0" fontId="13" fillId="0" borderId="13" xfId="12" applyFont="1" applyBorder="1" applyAlignment="1">
      <alignment horizontal="center" vertical="center"/>
    </xf>
    <xf numFmtId="0" fontId="13" fillId="0" borderId="33" xfId="12" applyFont="1" applyBorder="1" applyAlignment="1">
      <alignment horizontal="center" vertical="center"/>
    </xf>
    <xf numFmtId="0" fontId="13" fillId="2" borderId="34" xfId="12" applyFont="1" applyFill="1" applyBorder="1" applyAlignment="1">
      <alignment horizontal="center" vertical="center" wrapText="1"/>
    </xf>
    <xf numFmtId="0" fontId="13" fillId="2" borderId="35" xfId="12" applyFont="1" applyFill="1" applyBorder="1" applyAlignment="1">
      <alignment horizontal="center" vertical="center" wrapText="1"/>
    </xf>
    <xf numFmtId="0" fontId="13" fillId="2" borderId="36" xfId="12" applyFont="1" applyFill="1" applyBorder="1" applyAlignment="1">
      <alignment horizontal="center" vertical="center" wrapText="1"/>
    </xf>
    <xf numFmtId="0" fontId="13" fillId="2" borderId="37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38" xfId="12" applyFont="1" applyFill="1" applyBorder="1" applyAlignment="1">
      <alignment horizontal="center" vertical="center" wrapText="1"/>
    </xf>
    <xf numFmtId="0" fontId="13" fillId="2" borderId="39" xfId="12" applyFont="1" applyFill="1" applyBorder="1" applyAlignment="1">
      <alignment horizontal="center" vertical="center" wrapText="1"/>
    </xf>
    <xf numFmtId="0" fontId="13" fillId="2" borderId="40" xfId="12" applyFont="1" applyFill="1" applyBorder="1" applyAlignment="1">
      <alignment horizontal="center" vertical="center" wrapText="1"/>
    </xf>
    <xf numFmtId="0" fontId="13" fillId="2" borderId="41" xfId="12" applyFont="1" applyFill="1" applyBorder="1" applyAlignment="1">
      <alignment horizontal="center" vertical="center" wrapText="1"/>
    </xf>
    <xf numFmtId="0" fontId="1" fillId="0" borderId="0" xfId="1"/>
    <xf numFmtId="0" fontId="2" fillId="7" borderId="13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2" fillId="0" borderId="0" xfId="1" applyFont="1"/>
    <xf numFmtId="0" fontId="2" fillId="0" borderId="0" xfId="1" applyFont="1" applyFill="1" applyBorder="1" applyAlignment="1">
      <alignment horizontal="center" vertical="center"/>
    </xf>
    <xf numFmtId="0" fontId="15" fillId="0" borderId="0" xfId="1" applyFont="1"/>
    <xf numFmtId="0" fontId="5" fillId="3" borderId="13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/>
    <xf numFmtId="9" fontId="16" fillId="0" borderId="0" xfId="0" applyNumberFormat="1" applyFont="1"/>
    <xf numFmtId="0" fontId="5" fillId="0" borderId="0" xfId="0" applyFont="1"/>
    <xf numFmtId="0" fontId="16" fillId="0" borderId="13" xfId="0" applyFont="1" applyBorder="1"/>
    <xf numFmtId="0" fontId="16" fillId="0" borderId="13" xfId="0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6" fontId="6" fillId="0" borderId="13" xfId="4" applyNumberFormat="1" applyFont="1" applyBorder="1" applyAlignment="1">
      <alignment horizontal="center"/>
    </xf>
    <xf numFmtId="0" fontId="5" fillId="0" borderId="13" xfId="0" applyFont="1" applyBorder="1"/>
    <xf numFmtId="168" fontId="6" fillId="8" borderId="13" xfId="7" applyNumberFormat="1" applyFont="1" applyFill="1" applyBorder="1" applyAlignment="1">
      <alignment horizontal="center" vertical="center"/>
    </xf>
    <xf numFmtId="0" fontId="16" fillId="0" borderId="0" xfId="0" quotePrefix="1" applyFont="1" applyAlignment="1">
      <alignment horizontal="left" wrapText="1"/>
    </xf>
    <xf numFmtId="0" fontId="5" fillId="0" borderId="0" xfId="0" quotePrefix="1" applyFont="1" applyAlignment="1">
      <alignment horizontal="left"/>
    </xf>
    <xf numFmtId="0" fontId="17" fillId="3" borderId="13" xfId="0" applyFont="1" applyFill="1" applyBorder="1"/>
    <xf numFmtId="0" fontId="17" fillId="3" borderId="13" xfId="0" applyFont="1" applyFill="1" applyBorder="1" applyAlignment="1">
      <alignment horizontal="center"/>
    </xf>
    <xf numFmtId="169" fontId="6" fillId="0" borderId="13" xfId="4" applyNumberFormat="1" applyFont="1" applyBorder="1"/>
    <xf numFmtId="168" fontId="18" fillId="8" borderId="13" xfId="7" applyNumberFormat="1" applyFont="1" applyFill="1" applyBorder="1"/>
    <xf numFmtId="0" fontId="16" fillId="0" borderId="0" xfId="0" applyFont="1" applyAlignment="1">
      <alignment horizontal="center"/>
    </xf>
    <xf numFmtId="0" fontId="16" fillId="8" borderId="0" xfId="0" applyFont="1" applyFill="1"/>
    <xf numFmtId="177" fontId="16" fillId="0" borderId="42" xfId="0" applyNumberFormat="1" applyFont="1" applyBorder="1"/>
    <xf numFmtId="9" fontId="16" fillId="8" borderId="0" xfId="0" applyNumberFormat="1" applyFont="1" applyFill="1"/>
    <xf numFmtId="177" fontId="16" fillId="0" borderId="0" xfId="0" applyNumberFormat="1" applyFont="1"/>
    <xf numFmtId="0" fontId="9" fillId="0" borderId="0" xfId="0" applyFont="1" applyFill="1"/>
    <xf numFmtId="0" fontId="10" fillId="0" borderId="0" xfId="0" applyFont="1" applyFill="1"/>
    <xf numFmtId="169" fontId="10" fillId="0" borderId="0" xfId="4" applyNumberFormat="1" applyFont="1"/>
    <xf numFmtId="9" fontId="10" fillId="0" borderId="0" xfId="10" applyFont="1" applyAlignment="1">
      <alignment horizontal="center"/>
    </xf>
    <xf numFmtId="169" fontId="10" fillId="8" borderId="0" xfId="4" applyNumberFormat="1" applyFont="1" applyFill="1"/>
    <xf numFmtId="168" fontId="10" fillId="0" borderId="0" xfId="7" applyNumberFormat="1" applyFont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1" fontId="10" fillId="0" borderId="0" xfId="4" applyNumberFormat="1" applyFont="1" applyAlignment="1">
      <alignment horizontal="center" vertical="center"/>
    </xf>
    <xf numFmtId="42" fontId="10" fillId="0" borderId="0" xfId="9" applyFont="1" applyAlignment="1">
      <alignment horizontal="center"/>
    </xf>
    <xf numFmtId="42" fontId="10" fillId="0" borderId="0" xfId="9" applyFont="1" applyAlignment="1"/>
    <xf numFmtId="0" fontId="9" fillId="3" borderId="13" xfId="0" applyFont="1" applyFill="1" applyBorder="1" applyAlignment="1">
      <alignment horizontal="center"/>
    </xf>
    <xf numFmtId="42" fontId="16" fillId="0" borderId="0" xfId="9" applyFont="1"/>
    <xf numFmtId="0" fontId="21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10" fillId="0" borderId="0" xfId="12" applyFont="1"/>
    <xf numFmtId="0" fontId="22" fillId="0" borderId="13" xfId="12" applyFont="1" applyBorder="1" applyAlignment="1">
      <alignment horizontal="center" vertical="center"/>
    </xf>
    <xf numFmtId="0" fontId="16" fillId="0" borderId="0" xfId="0" applyFont="1" applyFill="1" applyBorder="1"/>
    <xf numFmtId="0" fontId="9" fillId="2" borderId="5" xfId="12" applyFont="1" applyFill="1" applyBorder="1"/>
    <xf numFmtId="0" fontId="10" fillId="2" borderId="6" xfId="12" applyFont="1" applyFill="1" applyBorder="1"/>
    <xf numFmtId="0" fontId="10" fillId="2" borderId="7" xfId="12" applyFont="1" applyFill="1" applyBorder="1"/>
    <xf numFmtId="0" fontId="10" fillId="6" borderId="29" xfId="12" applyFont="1" applyFill="1" applyBorder="1" applyAlignment="1">
      <alignment horizontal="center"/>
    </xf>
    <xf numFmtId="0" fontId="10" fillId="6" borderId="30" xfId="12" applyFont="1" applyFill="1" applyBorder="1" applyAlignment="1">
      <alignment horizontal="center"/>
    </xf>
    <xf numFmtId="0" fontId="10" fillId="6" borderId="3" xfId="12" applyFont="1" applyFill="1" applyBorder="1" applyAlignment="1">
      <alignment horizontal="center"/>
    </xf>
    <xf numFmtId="0" fontId="10" fillId="6" borderId="13" xfId="12" applyFont="1" applyFill="1" applyBorder="1" applyAlignment="1">
      <alignment horizontal="center"/>
    </xf>
    <xf numFmtId="0" fontId="10" fillId="0" borderId="0" xfId="12" applyFont="1" applyFill="1" applyBorder="1" applyAlignment="1">
      <alignment horizontal="center"/>
    </xf>
    <xf numFmtId="0" fontId="10" fillId="2" borderId="8" xfId="12" applyFont="1" applyFill="1" applyBorder="1"/>
    <xf numFmtId="0" fontId="10" fillId="2" borderId="0" xfId="12" applyFont="1" applyFill="1" applyBorder="1"/>
    <xf numFmtId="0" fontId="10" fillId="2" borderId="9" xfId="12" applyFont="1" applyFill="1" applyBorder="1"/>
    <xf numFmtId="0" fontId="10" fillId="0" borderId="31" xfId="12" applyFont="1" applyBorder="1"/>
    <xf numFmtId="0" fontId="10" fillId="0" borderId="13" xfId="12" applyFont="1" applyBorder="1" applyAlignment="1">
      <alignment horizontal="center"/>
    </xf>
    <xf numFmtId="0" fontId="10" fillId="0" borderId="0" xfId="12" applyFont="1" applyFill="1" applyBorder="1"/>
    <xf numFmtId="0" fontId="10" fillId="2" borderId="10" xfId="12" applyFont="1" applyFill="1" applyBorder="1"/>
    <xf numFmtId="0" fontId="10" fillId="2" borderId="11" xfId="12" applyFont="1" applyFill="1" applyBorder="1"/>
    <xf numFmtId="0" fontId="10" fillId="2" borderId="12" xfId="12" applyFont="1" applyFill="1" applyBorder="1"/>
    <xf numFmtId="0" fontId="10" fillId="0" borderId="32" xfId="12" applyFont="1" applyBorder="1"/>
    <xf numFmtId="0" fontId="10" fillId="0" borderId="33" xfId="12" applyFont="1" applyBorder="1" applyAlignment="1">
      <alignment horizontal="center"/>
    </xf>
    <xf numFmtId="0" fontId="6" fillId="0" borderId="0" xfId="1" applyFont="1"/>
    <xf numFmtId="0" fontId="5" fillId="0" borderId="0" xfId="13" applyFont="1" applyAlignment="1">
      <alignment horizontal="left"/>
    </xf>
    <xf numFmtId="0" fontId="5" fillId="0" borderId="0" xfId="13" applyFont="1" applyAlignment="1">
      <alignment horizontal="right"/>
    </xf>
    <xf numFmtId="0" fontId="23" fillId="9" borderId="1" xfId="1" applyFont="1" applyFill="1" applyBorder="1" applyAlignment="1">
      <alignment horizontal="center"/>
    </xf>
    <xf numFmtId="0" fontId="23" fillId="9" borderId="43" xfId="1" applyFont="1" applyFill="1" applyBorder="1" applyAlignment="1">
      <alignment horizontal="center"/>
    </xf>
    <xf numFmtId="0" fontId="23" fillId="9" borderId="2" xfId="1" applyFont="1" applyFill="1" applyBorder="1" applyAlignment="1">
      <alignment horizontal="center"/>
    </xf>
    <xf numFmtId="0" fontId="6" fillId="0" borderId="0" xfId="13" applyFont="1" applyBorder="1" applyAlignment="1">
      <alignment horizontal="center"/>
    </xf>
    <xf numFmtId="168" fontId="6" fillId="0" borderId="0" xfId="14" applyNumberFormat="1" applyFont="1" applyBorder="1"/>
    <xf numFmtId="0" fontId="6" fillId="0" borderId="0" xfId="13" applyFont="1" applyFill="1" applyBorder="1" applyAlignment="1">
      <alignment horizontal="center"/>
    </xf>
    <xf numFmtId="168" fontId="16" fillId="0" borderId="9" xfId="14" applyNumberFormat="1" applyFont="1" applyBorder="1"/>
    <xf numFmtId="0" fontId="6" fillId="0" borderId="11" xfId="13" applyFont="1" applyBorder="1" applyAlignment="1">
      <alignment horizontal="center"/>
    </xf>
    <xf numFmtId="168" fontId="6" fillId="0" borderId="11" xfId="14" applyNumberFormat="1" applyFont="1" applyBorder="1"/>
    <xf numFmtId="0" fontId="6" fillId="0" borderId="11" xfId="13" applyFont="1" applyFill="1" applyBorder="1" applyAlignment="1">
      <alignment horizontal="center"/>
    </xf>
    <xf numFmtId="168" fontId="16" fillId="0" borderId="12" xfId="14" applyNumberFormat="1" applyFont="1" applyBorder="1"/>
    <xf numFmtId="0" fontId="6" fillId="0" borderId="0" xfId="1" applyFont="1" applyBorder="1"/>
    <xf numFmtId="0" fontId="5" fillId="0" borderId="4" xfId="1" applyFont="1" applyBorder="1" applyAlignment="1">
      <alignment horizontal="right"/>
    </xf>
    <xf numFmtId="168" fontId="6" fillId="0" borderId="1" xfId="1" applyNumberFormat="1" applyFont="1" applyBorder="1"/>
    <xf numFmtId="168" fontId="16" fillId="0" borderId="43" xfId="14" applyNumberFormat="1" applyFont="1" applyBorder="1"/>
    <xf numFmtId="168" fontId="16" fillId="0" borderId="2" xfId="14" applyNumberFormat="1" applyFont="1" applyBorder="1"/>
    <xf numFmtId="168" fontId="16" fillId="0" borderId="1" xfId="14" applyNumberFormat="1" applyFont="1" applyBorder="1" applyAlignment="1">
      <alignment horizontal="left"/>
    </xf>
    <xf numFmtId="168" fontId="16" fillId="0" borderId="2" xfId="14" applyNumberFormat="1" applyFont="1" applyBorder="1" applyAlignment="1">
      <alignment horizontal="left"/>
    </xf>
    <xf numFmtId="0" fontId="18" fillId="0" borderId="0" xfId="1" applyFont="1" applyAlignment="1">
      <alignment horizontal="center"/>
    </xf>
    <xf numFmtId="16" fontId="6" fillId="0" borderId="8" xfId="13" applyNumberFormat="1" applyFont="1" applyBorder="1" applyAlignment="1">
      <alignment horizontal="center" vertical="center"/>
    </xf>
    <xf numFmtId="16" fontId="6" fillId="0" borderId="10" xfId="13" applyNumberFormat="1" applyFont="1" applyBorder="1" applyAlignment="1">
      <alignment horizontal="center" vertical="center"/>
    </xf>
    <xf numFmtId="0" fontId="6" fillId="0" borderId="0" xfId="13" applyFont="1" applyBorder="1" applyAlignment="1">
      <alignment horizontal="center" vertical="center"/>
    </xf>
    <xf numFmtId="0" fontId="6" fillId="0" borderId="11" xfId="13" applyFont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/>
    </xf>
    <xf numFmtId="0" fontId="5" fillId="2" borderId="43" xfId="13" applyFont="1" applyFill="1" applyBorder="1" applyAlignment="1">
      <alignment horizontal="center" vertical="center"/>
    </xf>
    <xf numFmtId="0" fontId="5" fillId="2" borderId="2" xfId="13" applyFont="1" applyFill="1" applyBorder="1" applyAlignment="1">
      <alignment horizontal="center" vertical="center"/>
    </xf>
    <xf numFmtId="42" fontId="16" fillId="0" borderId="5" xfId="9" applyFont="1" applyBorder="1"/>
    <xf numFmtId="42" fontId="16" fillId="0" borderId="6" xfId="9" applyFont="1" applyBorder="1"/>
    <xf numFmtId="42" fontId="16" fillId="0" borderId="7" xfId="9" applyFont="1" applyBorder="1"/>
    <xf numFmtId="42" fontId="16" fillId="0" borderId="8" xfId="9" applyFont="1" applyBorder="1"/>
    <xf numFmtId="42" fontId="16" fillId="0" borderId="0" xfId="9" applyFont="1" applyBorder="1"/>
    <xf numFmtId="42" fontId="16" fillId="0" borderId="9" xfId="9" applyFont="1" applyBorder="1"/>
    <xf numFmtId="42" fontId="16" fillId="0" borderId="10" xfId="9" applyFont="1" applyBorder="1"/>
    <xf numFmtId="42" fontId="16" fillId="0" borderId="11" xfId="9" applyFont="1" applyBorder="1"/>
    <xf numFmtId="42" fontId="16" fillId="0" borderId="12" xfId="9" applyFont="1" applyBorder="1"/>
    <xf numFmtId="168" fontId="10" fillId="0" borderId="4" xfId="1" applyNumberFormat="1" applyFont="1" applyBorder="1"/>
  </cellXfs>
  <cellStyles count="15">
    <cellStyle name="Millares [0] 2" xfId="6"/>
    <cellStyle name="Millares 2" xfId="4"/>
    <cellStyle name="Moneda" xfId="7" builtinId="4"/>
    <cellStyle name="Moneda [0]" xfId="9" builtinId="7"/>
    <cellStyle name="Moneda [0] 2" xfId="8"/>
    <cellStyle name="Moneda 2" xfId="2"/>
    <cellStyle name="Moneda 5" xfId="14"/>
    <cellStyle name="Normal" xfId="0" builtinId="0"/>
    <cellStyle name="Normal 2" xfId="1"/>
    <cellStyle name="Normal 2 2" xfId="11"/>
    <cellStyle name="Normal 2 3" xfId="3"/>
    <cellStyle name="Normal 4" xfId="12"/>
    <cellStyle name="Normal_ABC" xfId="13"/>
    <cellStyle name="Porcentaje" xfId="10" builtinId="5"/>
    <cellStyle name="Porcentual 2" xfId="5"/>
  </cellStyles>
  <dxfs count="9">
    <dxf>
      <font>
        <b/>
        <i val="0"/>
        <color theme="8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8"/>
      </font>
    </dxf>
    <dxf>
      <font>
        <b/>
        <i val="0"/>
        <color rgb="FFFF0000"/>
      </font>
    </dxf>
    <dxf>
      <font>
        <i val="0"/>
        <condense val="0"/>
        <extend val="0"/>
        <color rgb="FFFF0000"/>
      </font>
    </dxf>
    <dxf>
      <font>
        <b/>
        <i val="0"/>
        <color theme="8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theme="8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9</xdr:row>
      <xdr:rowOff>161925</xdr:rowOff>
    </xdr:from>
    <xdr:to>
      <xdr:col>15</xdr:col>
      <xdr:colOff>257175</xdr:colOff>
      <xdr:row>14</xdr:row>
      <xdr:rowOff>0</xdr:rowOff>
    </xdr:to>
    <xdr:sp macro="" textlink="">
      <xdr:nvSpPr>
        <xdr:cNvPr id="3" name="2 CuadroTexto"/>
        <xdr:cNvSpPr txBox="1"/>
      </xdr:nvSpPr>
      <xdr:spPr>
        <a:xfrm>
          <a:off x="6162675" y="1876425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4400">
              <a:solidFill>
                <a:schemeClr val="accent5"/>
              </a:solidFill>
              <a:latin typeface="Franklin Gothic Demi Cond" panose="020B0706030402020204" pitchFamily="34" charset="0"/>
            </a:rPr>
            <a:t>TALLER</a:t>
          </a:r>
          <a:r>
            <a:rPr lang="es-CL" sz="4400" baseline="0">
              <a:solidFill>
                <a:schemeClr val="accent5"/>
              </a:solidFill>
              <a:latin typeface="Franklin Gothic Demi Cond" panose="020B0706030402020204" pitchFamily="34" charset="0"/>
            </a:rPr>
            <a:t> DE OFIMÁTICA</a:t>
          </a:r>
          <a:endParaRPr lang="es-CL" sz="4400">
            <a:solidFill>
              <a:schemeClr val="accent5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8</xdr:col>
      <xdr:colOff>419100</xdr:colOff>
      <xdr:row>19</xdr:row>
      <xdr:rowOff>161925</xdr:rowOff>
    </xdr:from>
    <xdr:to>
      <xdr:col>15</xdr:col>
      <xdr:colOff>76200</xdr:colOff>
      <xdr:row>26</xdr:row>
      <xdr:rowOff>66675</xdr:rowOff>
    </xdr:to>
    <xdr:sp macro="" textlink="">
      <xdr:nvSpPr>
        <xdr:cNvPr id="4" name="3 CuadroTexto"/>
        <xdr:cNvSpPr txBox="1"/>
      </xdr:nvSpPr>
      <xdr:spPr>
        <a:xfrm>
          <a:off x="6515100" y="3781425"/>
          <a:ext cx="49911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600">
              <a:solidFill>
                <a:schemeClr val="tx1"/>
              </a:solidFill>
              <a:latin typeface="Franklin Gothic Demi Cond" panose="020B0706030402020204" pitchFamily="34" charset="0"/>
            </a:rPr>
            <a:t>Funciones Lógicas</a:t>
          </a:r>
        </a:p>
        <a:p>
          <a:pPr algn="ctr"/>
          <a:r>
            <a:rPr lang="es-CL" sz="3600">
              <a:solidFill>
                <a:schemeClr val="tx1"/>
              </a:solidFill>
              <a:latin typeface="Franklin Gothic Demi Cond" panose="020B0706030402020204" pitchFamily="34" charset="0"/>
            </a:rPr>
            <a:t>Si(), Y(),</a:t>
          </a:r>
          <a:r>
            <a:rPr lang="es-CL" sz="3600" baseline="0">
              <a:solidFill>
                <a:schemeClr val="tx1"/>
              </a:solidFill>
              <a:latin typeface="Franklin Gothic Demi Cond" panose="020B0706030402020204" pitchFamily="34" charset="0"/>
            </a:rPr>
            <a:t> O()</a:t>
          </a:r>
          <a:endParaRPr lang="es-CL" sz="3600">
            <a:solidFill>
              <a:schemeClr val="tx1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8</xdr:col>
      <xdr:colOff>133350</xdr:colOff>
      <xdr:row>13</xdr:row>
      <xdr:rowOff>57150</xdr:rowOff>
    </xdr:from>
    <xdr:to>
      <xdr:col>15</xdr:col>
      <xdr:colOff>323850</xdr:colOff>
      <xdr:row>17</xdr:row>
      <xdr:rowOff>85725</xdr:rowOff>
    </xdr:to>
    <xdr:sp macro="" textlink="">
      <xdr:nvSpPr>
        <xdr:cNvPr id="5" name="4 CuadroTexto"/>
        <xdr:cNvSpPr txBox="1"/>
      </xdr:nvSpPr>
      <xdr:spPr>
        <a:xfrm>
          <a:off x="6229350" y="2533650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600">
              <a:solidFill>
                <a:schemeClr val="accent5"/>
              </a:solidFill>
              <a:latin typeface="Franklin Gothic Demi Cond" panose="020B0706030402020204" pitchFamily="34" charset="0"/>
            </a:rPr>
            <a:t>4tos medios</a:t>
          </a:r>
        </a:p>
      </xdr:txBody>
    </xdr:sp>
    <xdr:clientData/>
  </xdr:twoCellAnchor>
  <xdr:twoCellAnchor>
    <xdr:from>
      <xdr:col>9</xdr:col>
      <xdr:colOff>590550</xdr:colOff>
      <xdr:row>16</xdr:row>
      <xdr:rowOff>57150</xdr:rowOff>
    </xdr:from>
    <xdr:to>
      <xdr:col>13</xdr:col>
      <xdr:colOff>714375</xdr:colOff>
      <xdr:row>20</xdr:row>
      <xdr:rowOff>85725</xdr:rowOff>
    </xdr:to>
    <xdr:sp macro="" textlink="">
      <xdr:nvSpPr>
        <xdr:cNvPr id="6" name="5 CuadroTexto"/>
        <xdr:cNvSpPr txBox="1"/>
      </xdr:nvSpPr>
      <xdr:spPr>
        <a:xfrm>
          <a:off x="7448550" y="3105150"/>
          <a:ext cx="3171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200">
              <a:solidFill>
                <a:schemeClr val="accent5"/>
              </a:solidFill>
              <a:latin typeface="Franklin Gothic Demi Cond" panose="020B0706030402020204" pitchFamily="34" charset="0"/>
            </a:rPr>
            <a:t>Profundización 2</a:t>
          </a:r>
        </a:p>
      </xdr:txBody>
    </xdr:sp>
    <xdr:clientData/>
  </xdr:twoCellAnchor>
  <xdr:twoCellAnchor editAs="oneCell">
    <xdr:from>
      <xdr:col>9</xdr:col>
      <xdr:colOff>742950</xdr:colOff>
      <xdr:row>27</xdr:row>
      <xdr:rowOff>38100</xdr:rowOff>
    </xdr:from>
    <xdr:to>
      <xdr:col>13</xdr:col>
      <xdr:colOff>514744</xdr:colOff>
      <xdr:row>35</xdr:row>
      <xdr:rowOff>133576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5181600"/>
          <a:ext cx="2819794" cy="1619476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314326</xdr:colOff>
      <xdr:row>0</xdr:row>
      <xdr:rowOff>152401</xdr:rowOff>
    </xdr:from>
    <xdr:to>
      <xdr:col>8</xdr:col>
      <xdr:colOff>266330</xdr:colOff>
      <xdr:row>6</xdr:row>
      <xdr:rowOff>95251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152401"/>
          <a:ext cx="1476004" cy="1085850"/>
        </a:xfrm>
        <a:prstGeom prst="rect">
          <a:avLst/>
        </a:prstGeom>
      </xdr:spPr>
    </xdr:pic>
    <xdr:clientData/>
  </xdr:twoCellAnchor>
  <xdr:twoCellAnchor>
    <xdr:from>
      <xdr:col>12</xdr:col>
      <xdr:colOff>733424</xdr:colOff>
      <xdr:row>2</xdr:row>
      <xdr:rowOff>0</xdr:rowOff>
    </xdr:from>
    <xdr:to>
      <xdr:col>16</xdr:col>
      <xdr:colOff>647699</xdr:colOff>
      <xdr:row>5</xdr:row>
      <xdr:rowOff>85725</xdr:rowOff>
    </xdr:to>
    <xdr:sp macro="" textlink="">
      <xdr:nvSpPr>
        <xdr:cNvPr id="8" name="7 CuadroTexto"/>
        <xdr:cNvSpPr txBox="1"/>
      </xdr:nvSpPr>
      <xdr:spPr>
        <a:xfrm>
          <a:off x="9877424" y="381000"/>
          <a:ext cx="29622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L" sz="1200">
              <a:solidFill>
                <a:schemeClr val="tx1"/>
              </a:solidFill>
              <a:latin typeface="Franklin Gothic Demi Cond" panose="020B0706030402020204" pitchFamily="34" charset="0"/>
            </a:rPr>
            <a:t>Liceo Técnico Profesional</a:t>
          </a:r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 José Miguel Carrera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Taller de Ofimática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Profesor Pablo Marín González</a:t>
          </a:r>
          <a:endParaRPr lang="es-CL" sz="1200">
            <a:solidFill>
              <a:schemeClr val="tx1"/>
            </a:solidFill>
            <a:latin typeface="Franklin Gothic Demi Cond" panose="020B07060304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</xdr:colOff>
      <xdr:row>0</xdr:row>
      <xdr:rowOff>1467</xdr:rowOff>
    </xdr:from>
    <xdr:to>
      <xdr:col>6</xdr:col>
      <xdr:colOff>195381</xdr:colOff>
      <xdr:row>6</xdr:row>
      <xdr:rowOff>139394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" y="1467"/>
          <a:ext cx="5223849" cy="1295581"/>
        </a:xfrm>
        <a:prstGeom prst="rect">
          <a:avLst/>
        </a:prstGeom>
      </xdr:spPr>
    </xdr:pic>
    <xdr:clientData/>
  </xdr:twoCellAnchor>
  <xdr:twoCellAnchor>
    <xdr:from>
      <xdr:col>1</xdr:col>
      <xdr:colOff>1148129</xdr:colOff>
      <xdr:row>1</xdr:row>
      <xdr:rowOff>59348</xdr:rowOff>
    </xdr:from>
    <xdr:to>
      <xdr:col>6</xdr:col>
      <xdr:colOff>183174</xdr:colOff>
      <xdr:row>5</xdr:row>
      <xdr:rowOff>183173</xdr:rowOff>
    </xdr:to>
    <xdr:sp macro="" textlink="">
      <xdr:nvSpPr>
        <xdr:cNvPr id="3" name="2 CuadroTexto"/>
        <xdr:cNvSpPr txBox="1"/>
      </xdr:nvSpPr>
      <xdr:spPr>
        <a:xfrm>
          <a:off x="1309321" y="249848"/>
          <a:ext cx="3907449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2400">
              <a:solidFill>
                <a:schemeClr val="bg1"/>
              </a:solidFill>
              <a:latin typeface="Franklin Gothic Demi Cond" panose="020B0706030402020204" pitchFamily="34" charset="0"/>
            </a:rPr>
            <a:t>Funciones Lógicas</a:t>
          </a:r>
        </a:p>
      </xdr:txBody>
    </xdr:sp>
    <xdr:clientData/>
  </xdr:twoCellAnchor>
  <xdr:twoCellAnchor>
    <xdr:from>
      <xdr:col>1</xdr:col>
      <xdr:colOff>0</xdr:colOff>
      <xdr:row>8</xdr:row>
      <xdr:rowOff>1</xdr:rowOff>
    </xdr:from>
    <xdr:to>
      <xdr:col>6</xdr:col>
      <xdr:colOff>680671</xdr:colOff>
      <xdr:row>26</xdr:row>
      <xdr:rowOff>58615</xdr:rowOff>
    </xdr:to>
    <xdr:grpSp>
      <xdr:nvGrpSpPr>
        <xdr:cNvPr id="4" name="Grupo 2">
          <a:extLst>
            <a:ext uri="{FF2B5EF4-FFF2-40B4-BE49-F238E27FC236}">
              <a16:creationId xmlns:a16="http://schemas.microsoft.com/office/drawing/2014/main" xmlns="" id="{CB8A13E5-5F0A-48C9-A7DC-C6894C6634CD}"/>
            </a:ext>
          </a:extLst>
        </xdr:cNvPr>
        <xdr:cNvGrpSpPr/>
      </xdr:nvGrpSpPr>
      <xdr:grpSpPr>
        <a:xfrm>
          <a:off x="161192" y="1538655"/>
          <a:ext cx="5553075" cy="4007825"/>
          <a:chOff x="0" y="1657350"/>
          <a:chExt cx="5695950" cy="5107577"/>
        </a:xfrm>
      </xdr:grpSpPr>
      <xdr:sp macro="" textlink="">
        <xdr:nvSpPr>
          <xdr:cNvPr id="5" name="Background" descr="Background">
            <a:extLst>
              <a:ext uri="{FF2B5EF4-FFF2-40B4-BE49-F238E27FC236}">
                <a16:creationId xmlns:a16="http://schemas.microsoft.com/office/drawing/2014/main" xmlns="" id="{0BD01736-1D6E-463E-AE46-8B8E54198CBB}"/>
              </a:ext>
            </a:extLst>
          </xdr:cNvPr>
          <xdr:cNvSpPr/>
        </xdr:nvSpPr>
        <xdr:spPr>
          <a:xfrm>
            <a:off x="0" y="1657350"/>
            <a:ext cx="5695950" cy="5107577"/>
          </a:xfrm>
          <a:prstGeom prst="rect">
            <a:avLst/>
          </a:prstGeom>
          <a:solidFill>
            <a:srgbClr val="F5F5F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cxnSp macro="">
        <xdr:nvCxnSpPr>
          <xdr:cNvPr id="6" name="Bottom line" descr="Decorative line">
            <a:extLst>
              <a:ext uri="{FF2B5EF4-FFF2-40B4-BE49-F238E27FC236}">
                <a16:creationId xmlns:a16="http://schemas.microsoft.com/office/drawing/2014/main" xmlns="" id="{9781E29F-EFB5-4790-8AB5-8EF2F9B7872E}"/>
              </a:ext>
            </a:extLst>
          </xdr:cNvPr>
          <xdr:cNvCxnSpPr>
            <a:cxnSpLocks/>
          </xdr:cNvCxnSpPr>
        </xdr:nvCxnSpPr>
        <xdr:spPr>
          <a:xfrm>
            <a:off x="168249" y="6552235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Top line" descr="Decorative line">
            <a:extLst>
              <a:ext uri="{FF2B5EF4-FFF2-40B4-BE49-F238E27FC236}">
                <a16:creationId xmlns:a16="http://schemas.microsoft.com/office/drawing/2014/main" xmlns="" id="{4444764F-0C2F-41A4-B5A3-D162D2709C50}"/>
              </a:ext>
            </a:extLst>
          </xdr:cNvPr>
          <xdr:cNvCxnSpPr>
            <a:cxnSpLocks/>
          </xdr:cNvCxnSpPr>
        </xdr:nvCxnSpPr>
        <xdr:spPr>
          <a:xfrm>
            <a:off x="234924" y="2277006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95251</xdr:colOff>
      <xdr:row>11</xdr:row>
      <xdr:rowOff>139213</xdr:rowOff>
    </xdr:from>
    <xdr:to>
      <xdr:col>6</xdr:col>
      <xdr:colOff>161192</xdr:colOff>
      <xdr:row>23</xdr:row>
      <xdr:rowOff>29308</xdr:rowOff>
    </xdr:to>
    <xdr:sp macro="" textlink="">
      <xdr:nvSpPr>
        <xdr:cNvPr id="8" name="Step" descr="Select the yellow cell under the amounts for fruit">
          <a:extLst>
            <a:ext uri="{FF2B5EF4-FFF2-40B4-BE49-F238E27FC236}">
              <a16:creationId xmlns:a16="http://schemas.microsoft.com/office/drawing/2014/main" xmlns="" id="{867D002D-7025-4A3A-9F58-2CF009BB8096}"/>
            </a:ext>
          </a:extLst>
        </xdr:cNvPr>
        <xdr:cNvSpPr txBox="1"/>
      </xdr:nvSpPr>
      <xdr:spPr>
        <a:xfrm>
          <a:off x="256443" y="2234713"/>
          <a:ext cx="4938345" cy="2176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La función SI es una de las funciones más populares de Excel.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Permite realizar comparaciones lógicas entre un valor y un resultado que se espera.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Una instrucción SI puede tener dos resultados. El primer resultado es si la comparación es Verdadera y el segundo si la comparación es Falsa.</a:t>
          </a:r>
          <a:endParaRPr kumimoji="0" lang="es-CL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SI(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prueba_logica;valor_si_verdadero;valor_si_falso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endParaRPr kumimoji="0" lang="es-CL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6</xdr:col>
      <xdr:colOff>90121</xdr:colOff>
      <xdr:row>10</xdr:row>
      <xdr:rowOff>46227</xdr:rowOff>
    </xdr:to>
    <xdr:sp macro="" textlink="">
      <xdr:nvSpPr>
        <xdr:cNvPr id="11" name="Step" descr="Add numbers like a champ">
          <a:extLst>
            <a:ext uri="{FF2B5EF4-FFF2-40B4-BE49-F238E27FC236}">
              <a16:creationId xmlns:a16="http://schemas.microsoft.com/office/drawing/2014/main" xmlns="" id="{8B7FA950-AFD9-454F-87EB-B31687F78C0E}"/>
            </a:ext>
          </a:extLst>
        </xdr:cNvPr>
        <xdr:cNvSpPr txBox="1"/>
      </xdr:nvSpPr>
      <xdr:spPr>
        <a:xfrm>
          <a:off x="161192" y="1524000"/>
          <a:ext cx="4962525" cy="48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  <a:latin typeface="Franklin Gothic Demi Cond" panose="020B0706030402020204" pitchFamily="34" charset="0"/>
              <a:ea typeface="Segoe UI" pitchFamily="34" charset="0"/>
              <a:cs typeface="Segoe UI Light" panose="020B0502040204020203" pitchFamily="34" charset="0"/>
            </a:rPr>
            <a:t>Función SI()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587139</xdr:colOff>
      <xdr:row>6</xdr:row>
      <xdr:rowOff>181156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5229955" cy="1295581"/>
        </a:xfrm>
        <a:prstGeom prst="rect">
          <a:avLst/>
        </a:prstGeom>
      </xdr:spPr>
    </xdr:pic>
    <xdr:clientData/>
  </xdr:twoCellAnchor>
  <xdr:twoCellAnchor>
    <xdr:from>
      <xdr:col>1</xdr:col>
      <xdr:colOff>787676</xdr:colOff>
      <xdr:row>0</xdr:row>
      <xdr:rowOff>67918</xdr:rowOff>
    </xdr:from>
    <xdr:to>
      <xdr:col>5</xdr:col>
      <xdr:colOff>367334</xdr:colOff>
      <xdr:row>6</xdr:row>
      <xdr:rowOff>115543</xdr:rowOff>
    </xdr:to>
    <xdr:sp macro="" textlink="">
      <xdr:nvSpPr>
        <xdr:cNvPr id="3" name="2 CuadroTexto"/>
        <xdr:cNvSpPr txBox="1"/>
      </xdr:nvSpPr>
      <xdr:spPr>
        <a:xfrm>
          <a:off x="1533111" y="67918"/>
          <a:ext cx="3505614" cy="1215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Funciones</a:t>
          </a:r>
        </a:p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Y() , O()</a:t>
          </a:r>
        </a:p>
      </xdr:txBody>
    </xdr:sp>
    <xdr:clientData/>
  </xdr:twoCellAnchor>
  <xdr:twoCellAnchor>
    <xdr:from>
      <xdr:col>0</xdr:col>
      <xdr:colOff>91109</xdr:colOff>
      <xdr:row>7</xdr:row>
      <xdr:rowOff>165652</xdr:rowOff>
    </xdr:from>
    <xdr:to>
      <xdr:col>6</xdr:col>
      <xdr:colOff>335032</xdr:colOff>
      <xdr:row>28</xdr:row>
      <xdr:rowOff>172977</xdr:rowOff>
    </xdr:to>
    <xdr:grpSp>
      <xdr:nvGrpSpPr>
        <xdr:cNvPr id="4" name="Grupo 2">
          <a:extLst>
            <a:ext uri="{FF2B5EF4-FFF2-40B4-BE49-F238E27FC236}">
              <a16:creationId xmlns:a16="http://schemas.microsoft.com/office/drawing/2014/main" xmlns="" id="{CB8A13E5-5F0A-48C9-A7DC-C6894C6634CD}"/>
            </a:ext>
          </a:extLst>
        </xdr:cNvPr>
        <xdr:cNvGrpSpPr/>
      </xdr:nvGrpSpPr>
      <xdr:grpSpPr>
        <a:xfrm>
          <a:off x="91109" y="1499152"/>
          <a:ext cx="5553075" cy="4405390"/>
          <a:chOff x="0" y="1657350"/>
          <a:chExt cx="5695950" cy="5107577"/>
        </a:xfrm>
      </xdr:grpSpPr>
      <xdr:sp macro="" textlink="">
        <xdr:nvSpPr>
          <xdr:cNvPr id="5" name="Background" descr="Background">
            <a:extLst>
              <a:ext uri="{FF2B5EF4-FFF2-40B4-BE49-F238E27FC236}">
                <a16:creationId xmlns:a16="http://schemas.microsoft.com/office/drawing/2014/main" xmlns="" id="{0BD01736-1D6E-463E-AE46-8B8E54198CBB}"/>
              </a:ext>
            </a:extLst>
          </xdr:cNvPr>
          <xdr:cNvSpPr/>
        </xdr:nvSpPr>
        <xdr:spPr>
          <a:xfrm>
            <a:off x="0" y="1657350"/>
            <a:ext cx="5695950" cy="5107577"/>
          </a:xfrm>
          <a:prstGeom prst="rect">
            <a:avLst/>
          </a:prstGeom>
          <a:solidFill>
            <a:srgbClr val="F5F5F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cxnSp macro="">
        <xdr:nvCxnSpPr>
          <xdr:cNvPr id="6" name="Bottom line" descr="Decorative line">
            <a:extLst>
              <a:ext uri="{FF2B5EF4-FFF2-40B4-BE49-F238E27FC236}">
                <a16:creationId xmlns:a16="http://schemas.microsoft.com/office/drawing/2014/main" xmlns="" id="{9781E29F-EFB5-4790-8AB5-8EF2F9B7872E}"/>
              </a:ext>
            </a:extLst>
          </xdr:cNvPr>
          <xdr:cNvCxnSpPr>
            <a:cxnSpLocks/>
          </xdr:cNvCxnSpPr>
        </xdr:nvCxnSpPr>
        <xdr:spPr>
          <a:xfrm>
            <a:off x="168249" y="6552235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Top line" descr="Decorative line">
            <a:extLst>
              <a:ext uri="{FF2B5EF4-FFF2-40B4-BE49-F238E27FC236}">
                <a16:creationId xmlns:a16="http://schemas.microsoft.com/office/drawing/2014/main" xmlns="" id="{4444764F-0C2F-41A4-B5A3-D162D2709C50}"/>
              </a:ext>
            </a:extLst>
          </xdr:cNvPr>
          <xdr:cNvCxnSpPr>
            <a:cxnSpLocks/>
          </xdr:cNvCxnSpPr>
        </xdr:nvCxnSpPr>
        <xdr:spPr>
          <a:xfrm>
            <a:off x="234924" y="2277006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314739</xdr:colOff>
      <xdr:row>12</xdr:row>
      <xdr:rowOff>19114</xdr:rowOff>
    </xdr:from>
    <xdr:to>
      <xdr:col>6</xdr:col>
      <xdr:colOff>91109</xdr:colOff>
      <xdr:row>25</xdr:row>
      <xdr:rowOff>77728</xdr:rowOff>
    </xdr:to>
    <xdr:sp macro="" textlink="">
      <xdr:nvSpPr>
        <xdr:cNvPr id="8" name="Step" descr="Select the yellow cell under the amounts for fruit">
          <a:extLst>
            <a:ext uri="{FF2B5EF4-FFF2-40B4-BE49-F238E27FC236}">
              <a16:creationId xmlns:a16="http://schemas.microsoft.com/office/drawing/2014/main" xmlns="" id="{867D002D-7025-4A3A-9F58-2CF009BB8096}"/>
            </a:ext>
          </a:extLst>
        </xdr:cNvPr>
        <xdr:cNvSpPr txBox="1"/>
      </xdr:nvSpPr>
      <xdr:spPr>
        <a:xfrm>
          <a:off x="314739" y="2305114"/>
          <a:ext cx="5085522" cy="2535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Y()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La función Y comprueba si todos los argumentos empleados son VERDADEROS. De ser así, devuelve, siempre, el valor VERDADERO.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Y(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valor_logico1;valor_logico2;valor_logico3;...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endParaRPr kumimoji="0" lang="es-CL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O()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Esta función comprueba si alguno de los argumentos es VERDADERO y arrojara el valor VERDADERO. Sin embargo, si todos los argumentos son FALSOS devolverá el valor FALSO.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O(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valor_logico1;valor_logico2;valor_logico3;...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endParaRPr kumimoji="0" lang="es-CL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372717</xdr:colOff>
      <xdr:row>7</xdr:row>
      <xdr:rowOff>149087</xdr:rowOff>
    </xdr:from>
    <xdr:to>
      <xdr:col>6</xdr:col>
      <xdr:colOff>26090</xdr:colOff>
      <xdr:row>10</xdr:row>
      <xdr:rowOff>63429</xdr:rowOff>
    </xdr:to>
    <xdr:sp macro="" textlink="">
      <xdr:nvSpPr>
        <xdr:cNvPr id="9" name="Step" descr="Add numbers like a champ">
          <a:extLst>
            <a:ext uri="{FF2B5EF4-FFF2-40B4-BE49-F238E27FC236}">
              <a16:creationId xmlns:a16="http://schemas.microsoft.com/office/drawing/2014/main" xmlns="" id="{8B7FA950-AFD9-454F-87EB-B31687F78C0E}"/>
            </a:ext>
          </a:extLst>
        </xdr:cNvPr>
        <xdr:cNvSpPr txBox="1"/>
      </xdr:nvSpPr>
      <xdr:spPr>
        <a:xfrm>
          <a:off x="372717" y="1482587"/>
          <a:ext cx="4962525" cy="48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  <a:latin typeface="Franklin Gothic Demi Cond" panose="020B0706030402020204" pitchFamily="34" charset="0"/>
              <a:ea typeface="Segoe UI" pitchFamily="34" charset="0"/>
              <a:cs typeface="Segoe UI Light" panose="020B0502040204020203" pitchFamily="34" charset="0"/>
            </a:rPr>
            <a:t>Función Y() / Función O()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267430</xdr:colOff>
      <xdr:row>6</xdr:row>
      <xdr:rowOff>152581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9955" cy="1295581"/>
        </a:xfrm>
        <a:prstGeom prst="rect">
          <a:avLst/>
        </a:prstGeom>
      </xdr:spPr>
    </xdr:pic>
    <xdr:clientData/>
  </xdr:twoCellAnchor>
  <xdr:twoCellAnchor>
    <xdr:from>
      <xdr:col>1</xdr:col>
      <xdr:colOff>256762</xdr:colOff>
      <xdr:row>0</xdr:row>
      <xdr:rowOff>86968</xdr:rowOff>
    </xdr:from>
    <xdr:to>
      <xdr:col>5</xdr:col>
      <xdr:colOff>219076</xdr:colOff>
      <xdr:row>6</xdr:row>
      <xdr:rowOff>134593</xdr:rowOff>
    </xdr:to>
    <xdr:sp macro="" textlink="">
      <xdr:nvSpPr>
        <xdr:cNvPr id="3" name="2 CuadroTexto"/>
        <xdr:cNvSpPr txBox="1"/>
      </xdr:nvSpPr>
      <xdr:spPr>
        <a:xfrm>
          <a:off x="1314037" y="86968"/>
          <a:ext cx="3867564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Funciones</a:t>
          </a:r>
        </a:p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Combinadas</a:t>
          </a:r>
        </a:p>
      </xdr:txBody>
    </xdr:sp>
    <xdr:clientData/>
  </xdr:twoCellAnchor>
  <xdr:twoCellAnchor>
    <xdr:from>
      <xdr:col>0</xdr:col>
      <xdr:colOff>0</xdr:colOff>
      <xdr:row>8</xdr:row>
      <xdr:rowOff>16565</xdr:rowOff>
    </xdr:from>
    <xdr:to>
      <xdr:col>8</xdr:col>
      <xdr:colOff>28575</xdr:colOff>
      <xdr:row>31</xdr:row>
      <xdr:rowOff>40455</xdr:rowOff>
    </xdr:to>
    <xdr:grpSp>
      <xdr:nvGrpSpPr>
        <xdr:cNvPr id="4" name="Grupo 2">
          <a:extLst>
            <a:ext uri="{FF2B5EF4-FFF2-40B4-BE49-F238E27FC236}">
              <a16:creationId xmlns:a16="http://schemas.microsoft.com/office/drawing/2014/main" xmlns="" id="{CB8A13E5-5F0A-48C9-A7DC-C6894C6634CD}"/>
            </a:ext>
          </a:extLst>
        </xdr:cNvPr>
        <xdr:cNvGrpSpPr/>
      </xdr:nvGrpSpPr>
      <xdr:grpSpPr>
        <a:xfrm>
          <a:off x="0" y="1540565"/>
          <a:ext cx="7343775" cy="5224540"/>
          <a:chOff x="0" y="1657350"/>
          <a:chExt cx="5695950" cy="5107577"/>
        </a:xfrm>
      </xdr:grpSpPr>
      <xdr:sp macro="" textlink="">
        <xdr:nvSpPr>
          <xdr:cNvPr id="5" name="Background" descr="Background">
            <a:extLst>
              <a:ext uri="{FF2B5EF4-FFF2-40B4-BE49-F238E27FC236}">
                <a16:creationId xmlns:a16="http://schemas.microsoft.com/office/drawing/2014/main" xmlns="" id="{0BD01736-1D6E-463E-AE46-8B8E54198CBB}"/>
              </a:ext>
            </a:extLst>
          </xdr:cNvPr>
          <xdr:cNvSpPr/>
        </xdr:nvSpPr>
        <xdr:spPr>
          <a:xfrm>
            <a:off x="0" y="1657350"/>
            <a:ext cx="5695950" cy="5107577"/>
          </a:xfrm>
          <a:prstGeom prst="rect">
            <a:avLst/>
          </a:prstGeom>
          <a:solidFill>
            <a:srgbClr val="F5F5F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cxnSp macro="">
        <xdr:nvCxnSpPr>
          <xdr:cNvPr id="6" name="Bottom line" descr="Decorative line">
            <a:extLst>
              <a:ext uri="{FF2B5EF4-FFF2-40B4-BE49-F238E27FC236}">
                <a16:creationId xmlns:a16="http://schemas.microsoft.com/office/drawing/2014/main" xmlns="" id="{9781E29F-EFB5-4790-8AB5-8EF2F9B7872E}"/>
              </a:ext>
            </a:extLst>
          </xdr:cNvPr>
          <xdr:cNvCxnSpPr>
            <a:cxnSpLocks/>
          </xdr:cNvCxnSpPr>
        </xdr:nvCxnSpPr>
        <xdr:spPr>
          <a:xfrm>
            <a:off x="168249" y="6552235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Top line" descr="Decorative line">
            <a:extLst>
              <a:ext uri="{FF2B5EF4-FFF2-40B4-BE49-F238E27FC236}">
                <a16:creationId xmlns:a16="http://schemas.microsoft.com/office/drawing/2014/main" xmlns="" id="{4444764F-0C2F-41A4-B5A3-D162D2709C50}"/>
              </a:ext>
            </a:extLst>
          </xdr:cNvPr>
          <xdr:cNvCxnSpPr>
            <a:cxnSpLocks/>
          </xdr:cNvCxnSpPr>
        </xdr:nvCxnSpPr>
        <xdr:spPr>
          <a:xfrm>
            <a:off x="234924" y="2277006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223630</xdr:colOff>
      <xdr:row>11</xdr:row>
      <xdr:rowOff>440699</xdr:rowOff>
    </xdr:from>
    <xdr:to>
      <xdr:col>7</xdr:col>
      <xdr:colOff>419100</xdr:colOff>
      <xdr:row>23</xdr:row>
      <xdr:rowOff>41284</xdr:rowOff>
    </xdr:to>
    <xdr:sp macro="" textlink="">
      <xdr:nvSpPr>
        <xdr:cNvPr id="8" name="Step" descr="Select the yellow cell under the amounts for fruit">
          <a:extLst>
            <a:ext uri="{FF2B5EF4-FFF2-40B4-BE49-F238E27FC236}">
              <a16:creationId xmlns:a16="http://schemas.microsoft.com/office/drawing/2014/main" xmlns="" id="{867D002D-7025-4A3A-9F58-2CF009BB8096}"/>
            </a:ext>
          </a:extLst>
        </xdr:cNvPr>
        <xdr:cNvSpPr txBox="1"/>
      </xdr:nvSpPr>
      <xdr:spPr>
        <a:xfrm>
          <a:off x="223630" y="2536199"/>
          <a:ext cx="6748670" cy="2705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La función anidada responde a si para obtener un resultado se deben cumplir más de dos argumentos.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Si(Y())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Esta función anidada permite obtener un resultado VERDADERO siempre que se cumplan varios argumentos simultaneamente con un valor VERDADERO.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Si(Y(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valor_logico1;valor_logico2;valor_logico3;...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valor_si_verdadero;valor_si_falso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endParaRPr kumimoji="0" lang="es-CL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SI(O())</a:t>
          </a:r>
          <a:endParaRPr kumimoji="0" lang="es-CL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Esta función anidada permite obtener un resultado VERDADERO si algún argumento devuelve un valor VERDADERO.</a:t>
          </a:r>
          <a:endParaRPr kumimoji="0" lang="es-CL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Si(O(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valor_logico1;valor_logico2;valor_logico3;...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valor_si_verdadero;valor_si_falso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)</a:t>
          </a:r>
          <a:endParaRPr kumimoji="0" lang="es-CL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281608</xdr:colOff>
      <xdr:row>8</xdr:row>
      <xdr:rowOff>0</xdr:rowOff>
    </xdr:from>
    <xdr:to>
      <xdr:col>5</xdr:col>
      <xdr:colOff>281608</xdr:colOff>
      <xdr:row>10</xdr:row>
      <xdr:rowOff>104842</xdr:rowOff>
    </xdr:to>
    <xdr:sp macro="" textlink="">
      <xdr:nvSpPr>
        <xdr:cNvPr id="9" name="Step" descr="Add numbers like a champ">
          <a:extLst>
            <a:ext uri="{FF2B5EF4-FFF2-40B4-BE49-F238E27FC236}">
              <a16:creationId xmlns:a16="http://schemas.microsoft.com/office/drawing/2014/main" xmlns="" id="{8B7FA950-AFD9-454F-87EB-B31687F78C0E}"/>
            </a:ext>
          </a:extLst>
        </xdr:cNvPr>
        <xdr:cNvSpPr txBox="1"/>
      </xdr:nvSpPr>
      <xdr:spPr>
        <a:xfrm>
          <a:off x="281608" y="1524000"/>
          <a:ext cx="4962525" cy="48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  <a:latin typeface="Franklin Gothic Demi Cond" panose="020B0706030402020204" pitchFamily="34" charset="0"/>
              <a:ea typeface="Segoe UI" pitchFamily="34" charset="0"/>
              <a:cs typeface="Segoe UI Light" panose="020B0502040204020203" pitchFamily="34" charset="0"/>
            </a:rPr>
            <a:t>Si anidado</a:t>
          </a:r>
        </a:p>
      </xdr:txBody>
    </xdr:sp>
    <xdr:clientData/>
  </xdr:twoCellAnchor>
  <xdr:twoCellAnchor>
    <xdr:from>
      <xdr:col>9</xdr:col>
      <xdr:colOff>409575</xdr:colOff>
      <xdr:row>21</xdr:row>
      <xdr:rowOff>114300</xdr:rowOff>
    </xdr:from>
    <xdr:to>
      <xdr:col>11</xdr:col>
      <xdr:colOff>257175</xdr:colOff>
      <xdr:row>24</xdr:row>
      <xdr:rowOff>66675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09575" y="7334250"/>
          <a:ext cx="16764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La función Y actúa como condición de la función SI</a:t>
          </a:r>
        </a:p>
      </xdr:txBody>
    </xdr:sp>
    <xdr:clientData/>
  </xdr:twoCellAnchor>
  <xdr:twoCellAnchor>
    <xdr:from>
      <xdr:col>10</xdr:col>
      <xdr:colOff>504825</xdr:colOff>
      <xdr:row>20</xdr:row>
      <xdr:rowOff>38100</xdr:rowOff>
    </xdr:from>
    <xdr:to>
      <xdr:col>10</xdr:col>
      <xdr:colOff>504825</xdr:colOff>
      <xdr:row>21</xdr:row>
      <xdr:rowOff>76200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 flipV="1">
          <a:off x="1266825" y="70961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314325</xdr:colOff>
      <xdr:row>21</xdr:row>
      <xdr:rowOff>123825</xdr:rowOff>
    </xdr:from>
    <xdr:to>
      <xdr:col>13</xdr:col>
      <xdr:colOff>219075</xdr:colOff>
      <xdr:row>27</xdr:row>
      <xdr:rowOff>19050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143125" y="7343775"/>
          <a:ext cx="1676400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Qué pasa si se cumple. La función Y exige que las dos condiciones se cumplan simultáneamente</a:t>
          </a:r>
        </a:p>
      </xdr:txBody>
    </xdr:sp>
    <xdr:clientData/>
  </xdr:twoCellAnchor>
  <xdr:twoCellAnchor>
    <xdr:from>
      <xdr:col>12</xdr:col>
      <xdr:colOff>400050</xdr:colOff>
      <xdr:row>19</xdr:row>
      <xdr:rowOff>219075</xdr:rowOff>
    </xdr:from>
    <xdr:to>
      <xdr:col>12</xdr:col>
      <xdr:colOff>400050</xdr:colOff>
      <xdr:row>21</xdr:row>
      <xdr:rowOff>76200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 flipV="1">
          <a:off x="2990850" y="70485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333375</xdr:colOff>
      <xdr:row>21</xdr:row>
      <xdr:rowOff>152400</xdr:rowOff>
    </xdr:from>
    <xdr:to>
      <xdr:col>15</xdr:col>
      <xdr:colOff>219075</xdr:colOff>
      <xdr:row>23</xdr:row>
      <xdr:rowOff>142875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3933825" y="7372350"/>
          <a:ext cx="16764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Qué pasa si no se cumple. </a:t>
          </a:r>
        </a:p>
      </xdr:txBody>
    </xdr:sp>
    <xdr:clientData/>
  </xdr:twoCellAnchor>
  <xdr:twoCellAnchor>
    <xdr:from>
      <xdr:col>13</xdr:col>
      <xdr:colOff>762000</xdr:colOff>
      <xdr:row>20</xdr:row>
      <xdr:rowOff>28575</xdr:rowOff>
    </xdr:from>
    <xdr:to>
      <xdr:col>13</xdr:col>
      <xdr:colOff>895350</xdr:colOff>
      <xdr:row>21</xdr:row>
      <xdr:rowOff>152400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 flipH="1" flipV="1">
          <a:off x="4362450" y="7086600"/>
          <a:ext cx="1333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657955</xdr:colOff>
      <xdr:row>6</xdr:row>
      <xdr:rowOff>162106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5229955" cy="1295581"/>
        </a:xfrm>
        <a:prstGeom prst="rect">
          <a:avLst/>
        </a:prstGeom>
      </xdr:spPr>
    </xdr:pic>
    <xdr:clientData/>
  </xdr:twoCellAnchor>
  <xdr:twoCellAnchor>
    <xdr:from>
      <xdr:col>1</xdr:col>
      <xdr:colOff>742536</xdr:colOff>
      <xdr:row>0</xdr:row>
      <xdr:rowOff>48868</xdr:rowOff>
    </xdr:from>
    <xdr:to>
      <xdr:col>6</xdr:col>
      <xdr:colOff>438150</xdr:colOff>
      <xdr:row>6</xdr:row>
      <xdr:rowOff>121341</xdr:rowOff>
    </xdr:to>
    <xdr:sp macro="" textlink="">
      <xdr:nvSpPr>
        <xdr:cNvPr id="3" name="2 CuadroTexto"/>
        <xdr:cNvSpPr txBox="1"/>
      </xdr:nvSpPr>
      <xdr:spPr>
        <a:xfrm>
          <a:off x="1504536" y="48868"/>
          <a:ext cx="3505614" cy="1215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Funciones</a:t>
          </a:r>
        </a:p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Lógicas</a:t>
          </a:r>
        </a:p>
      </xdr:txBody>
    </xdr:sp>
    <xdr:clientData/>
  </xdr:twoCellAnchor>
  <xdr:twoCellAnchor>
    <xdr:from>
      <xdr:col>0</xdr:col>
      <xdr:colOff>0</xdr:colOff>
      <xdr:row>8</xdr:row>
      <xdr:rowOff>1</xdr:rowOff>
    </xdr:from>
    <xdr:to>
      <xdr:col>7</xdr:col>
      <xdr:colOff>219075</xdr:colOff>
      <xdr:row>31</xdr:row>
      <xdr:rowOff>76200</xdr:rowOff>
    </xdr:to>
    <xdr:grpSp>
      <xdr:nvGrpSpPr>
        <xdr:cNvPr id="4" name="Grupo 2">
          <a:extLst>
            <a:ext uri="{FF2B5EF4-FFF2-40B4-BE49-F238E27FC236}">
              <a16:creationId xmlns:a16="http://schemas.microsoft.com/office/drawing/2014/main" xmlns="" id="{CB8A13E5-5F0A-48C9-A7DC-C6894C6634CD}"/>
            </a:ext>
          </a:extLst>
        </xdr:cNvPr>
        <xdr:cNvGrpSpPr/>
      </xdr:nvGrpSpPr>
      <xdr:grpSpPr>
        <a:xfrm>
          <a:off x="0" y="1524001"/>
          <a:ext cx="5553075" cy="4457699"/>
          <a:chOff x="0" y="1657350"/>
          <a:chExt cx="5695950" cy="5107577"/>
        </a:xfrm>
      </xdr:grpSpPr>
      <xdr:sp macro="" textlink="">
        <xdr:nvSpPr>
          <xdr:cNvPr id="5" name="Background" descr="Background">
            <a:extLst>
              <a:ext uri="{FF2B5EF4-FFF2-40B4-BE49-F238E27FC236}">
                <a16:creationId xmlns:a16="http://schemas.microsoft.com/office/drawing/2014/main" xmlns="" id="{0BD01736-1D6E-463E-AE46-8B8E54198CBB}"/>
              </a:ext>
            </a:extLst>
          </xdr:cNvPr>
          <xdr:cNvSpPr/>
        </xdr:nvSpPr>
        <xdr:spPr>
          <a:xfrm>
            <a:off x="0" y="1657350"/>
            <a:ext cx="5695950" cy="5107577"/>
          </a:xfrm>
          <a:prstGeom prst="rect">
            <a:avLst/>
          </a:prstGeom>
          <a:solidFill>
            <a:srgbClr val="F5F5F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n-US" sz="1100"/>
          </a:p>
        </xdr:txBody>
      </xdr:sp>
      <xdr:cxnSp macro="">
        <xdr:nvCxnSpPr>
          <xdr:cNvPr id="6" name="Bottom line" descr="Decorative line">
            <a:extLst>
              <a:ext uri="{FF2B5EF4-FFF2-40B4-BE49-F238E27FC236}">
                <a16:creationId xmlns:a16="http://schemas.microsoft.com/office/drawing/2014/main" xmlns="" id="{9781E29F-EFB5-4790-8AB5-8EF2F9B7872E}"/>
              </a:ext>
            </a:extLst>
          </xdr:cNvPr>
          <xdr:cNvCxnSpPr>
            <a:cxnSpLocks/>
          </xdr:cNvCxnSpPr>
        </xdr:nvCxnSpPr>
        <xdr:spPr>
          <a:xfrm>
            <a:off x="168249" y="6552235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Top line" descr="Decorative line">
            <a:extLst>
              <a:ext uri="{FF2B5EF4-FFF2-40B4-BE49-F238E27FC236}">
                <a16:creationId xmlns:a16="http://schemas.microsoft.com/office/drawing/2014/main" xmlns="" id="{4444764F-0C2F-41A4-B5A3-D162D2709C50}"/>
              </a:ext>
            </a:extLst>
          </xdr:cNvPr>
          <xdr:cNvCxnSpPr>
            <a:cxnSpLocks/>
          </xdr:cNvCxnSpPr>
        </xdr:nvCxnSpPr>
        <xdr:spPr>
          <a:xfrm>
            <a:off x="234924" y="2277006"/>
            <a:ext cx="5213376" cy="0"/>
          </a:xfrm>
          <a:prstGeom prst="line">
            <a:avLst/>
          </a:prstGeom>
          <a:ln w="25400">
            <a:solidFill>
              <a:srgbClr val="21734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200026</xdr:colOff>
      <xdr:row>11</xdr:row>
      <xdr:rowOff>63745</xdr:rowOff>
    </xdr:from>
    <xdr:to>
      <xdr:col>6</xdr:col>
      <xdr:colOff>581026</xdr:colOff>
      <xdr:row>12</xdr:row>
      <xdr:rowOff>178778</xdr:rowOff>
    </xdr:to>
    <xdr:sp macro="" textlink="">
      <xdr:nvSpPr>
        <xdr:cNvPr id="8" name="Step" descr="Select the yellow cell under the amounts for fruit">
          <a:extLst>
            <a:ext uri="{FF2B5EF4-FFF2-40B4-BE49-F238E27FC236}">
              <a16:creationId xmlns:a16="http://schemas.microsoft.com/office/drawing/2014/main" xmlns="" id="{867D002D-7025-4A3A-9F58-2CF009BB8096}"/>
            </a:ext>
          </a:extLst>
        </xdr:cNvPr>
        <xdr:cNvSpPr txBox="1"/>
      </xdr:nvSpPr>
      <xdr:spPr>
        <a:xfrm>
          <a:off x="200026" y="2159245"/>
          <a:ext cx="4953000" cy="30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Completa las actividades de las hojas </a:t>
          </a:r>
          <a:r>
            <a:rPr kumimoji="0" lang="en-US" sz="1100" b="1" i="1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"ejercicio1"</a:t>
          </a: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  y </a:t>
          </a:r>
          <a:r>
            <a:rPr kumimoji="0" lang="en-US" sz="1100" b="1" i="1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"ejercicio2"</a:t>
          </a: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 utilizando las funciones lógicas vistas en la clase virtual.</a:t>
          </a:r>
          <a:endParaRPr kumimoji="0" lang="en-US" sz="1100" b="1" i="1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222002</xdr:colOff>
      <xdr:row>20</xdr:row>
      <xdr:rowOff>62281</xdr:rowOff>
    </xdr:from>
    <xdr:to>
      <xdr:col>0</xdr:col>
      <xdr:colOff>593589</xdr:colOff>
      <xdr:row>22</xdr:row>
      <xdr:rowOff>49038</xdr:rowOff>
    </xdr:to>
    <xdr:sp macro="" textlink="">
      <xdr:nvSpPr>
        <xdr:cNvPr id="9" name="1" descr="1">
          <a:extLst>
            <a:ext uri="{FF2B5EF4-FFF2-40B4-BE49-F238E27FC236}">
              <a16:creationId xmlns:a16="http://schemas.microsoft.com/office/drawing/2014/main" xmlns="" id="{9CD81A15-5307-479B-BF2F-269AA3447785}"/>
            </a:ext>
          </a:extLst>
        </xdr:cNvPr>
        <xdr:cNvSpPr/>
      </xdr:nvSpPr>
      <xdr:spPr>
        <a:xfrm>
          <a:off x="222002" y="3872281"/>
          <a:ext cx="371587" cy="367757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>
    <xdr:from>
      <xdr:col>0</xdr:col>
      <xdr:colOff>607058</xdr:colOff>
      <xdr:row>14</xdr:row>
      <xdr:rowOff>137310</xdr:rowOff>
    </xdr:from>
    <xdr:to>
      <xdr:col>7</xdr:col>
      <xdr:colOff>57150</xdr:colOff>
      <xdr:row>19</xdr:row>
      <xdr:rowOff>142875</xdr:rowOff>
    </xdr:to>
    <xdr:sp macro="" textlink="">
      <xdr:nvSpPr>
        <xdr:cNvPr id="10" name="Step" descr="Select the yellow cell under the amounts for fruit">
          <a:extLst>
            <a:ext uri="{FF2B5EF4-FFF2-40B4-BE49-F238E27FC236}">
              <a16:creationId xmlns:a16="http://schemas.microsoft.com/office/drawing/2014/main" xmlns="" id="{47D74457-444C-4F5A-9841-513304893252}"/>
            </a:ext>
          </a:extLst>
        </xdr:cNvPr>
        <xdr:cNvSpPr txBox="1"/>
      </xdr:nvSpPr>
      <xdr:spPr>
        <a:xfrm>
          <a:off x="607058" y="2804310"/>
          <a:ext cx="4784092" cy="95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SI()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Completa los 5 ejercicios utilizando la función y siguiendo las instrucciones de cada ejercicio.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228600</xdr:colOff>
      <xdr:row>14</xdr:row>
      <xdr:rowOff>152401</xdr:rowOff>
    </xdr:from>
    <xdr:to>
      <xdr:col>0</xdr:col>
      <xdr:colOff>600187</xdr:colOff>
      <xdr:row>16</xdr:row>
      <xdr:rowOff>139158</xdr:rowOff>
    </xdr:to>
    <xdr:sp macro="" textlink="">
      <xdr:nvSpPr>
        <xdr:cNvPr id="11" name="1" descr="1">
          <a:extLst>
            <a:ext uri="{FF2B5EF4-FFF2-40B4-BE49-F238E27FC236}">
              <a16:creationId xmlns:a16="http://schemas.microsoft.com/office/drawing/2014/main" xmlns="" id="{C0B107C7-CC1F-4E49-979E-6EA57BAB25A9}"/>
            </a:ext>
          </a:extLst>
        </xdr:cNvPr>
        <xdr:cNvSpPr/>
      </xdr:nvSpPr>
      <xdr:spPr>
        <a:xfrm>
          <a:off x="228600" y="2819401"/>
          <a:ext cx="371587" cy="367757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>
    <xdr:from>
      <xdr:col>0</xdr:col>
      <xdr:colOff>597141</xdr:colOff>
      <xdr:row>20</xdr:row>
      <xdr:rowOff>41763</xdr:rowOff>
    </xdr:from>
    <xdr:to>
      <xdr:col>6</xdr:col>
      <xdr:colOff>676275</xdr:colOff>
      <xdr:row>31</xdr:row>
      <xdr:rowOff>114300</xdr:rowOff>
    </xdr:to>
    <xdr:sp macro="" textlink="">
      <xdr:nvSpPr>
        <xdr:cNvPr id="12" name="Step" descr="Select the yellow cell under the amounts for fruit">
          <a:extLst>
            <a:ext uri="{FF2B5EF4-FFF2-40B4-BE49-F238E27FC236}">
              <a16:creationId xmlns:a16="http://schemas.microsoft.com/office/drawing/2014/main" xmlns="" id="{47D74457-444C-4F5A-9841-513304893252}"/>
            </a:ext>
          </a:extLst>
        </xdr:cNvPr>
        <xdr:cNvSpPr txBox="1"/>
      </xdr:nvSpPr>
      <xdr:spPr>
        <a:xfrm>
          <a:off x="597141" y="3851763"/>
          <a:ext cx="4651134" cy="2168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Función SI anidada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Si(Y()) / SI(O())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Completa los 2 ejercicios utilizando la sfunciones y siguiendo las instrucciones de cada ejercicio.</a:t>
          </a:r>
          <a:endParaRPr kumimoji="0" lang="es-CL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6</xdr:col>
      <xdr:colOff>390525</xdr:colOff>
      <xdr:row>10</xdr:row>
      <xdr:rowOff>104842</xdr:rowOff>
    </xdr:to>
    <xdr:sp macro="" textlink="">
      <xdr:nvSpPr>
        <xdr:cNvPr id="13" name="Step" descr="Add numbers like a champ">
          <a:extLst>
            <a:ext uri="{FF2B5EF4-FFF2-40B4-BE49-F238E27FC236}">
              <a16:creationId xmlns:a16="http://schemas.microsoft.com/office/drawing/2014/main" xmlns="" id="{8B7FA950-AFD9-454F-87EB-B31687F78C0E}"/>
            </a:ext>
          </a:extLst>
        </xdr:cNvPr>
        <xdr:cNvSpPr txBox="1"/>
      </xdr:nvSpPr>
      <xdr:spPr>
        <a:xfrm>
          <a:off x="0" y="1524000"/>
          <a:ext cx="4962525" cy="485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  <a:latin typeface="Franklin Gothic Demi Cond" panose="020B0706030402020204" pitchFamily="34" charset="0"/>
              <a:ea typeface="Segoe UI" pitchFamily="34" charset="0"/>
              <a:cs typeface="Segoe UI Light" panose="020B0502040204020203" pitchFamily="34" charset="0"/>
            </a:rPr>
            <a:t>Instrucciones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819880</xdr:colOff>
      <xdr:row>6</xdr:row>
      <xdr:rowOff>152581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9955" cy="1295581"/>
        </a:xfrm>
        <a:prstGeom prst="rect">
          <a:avLst/>
        </a:prstGeom>
      </xdr:spPr>
    </xdr:pic>
    <xdr:clientData/>
  </xdr:twoCellAnchor>
  <xdr:twoCellAnchor>
    <xdr:from>
      <xdr:col>1</xdr:col>
      <xdr:colOff>104361</xdr:colOff>
      <xdr:row>0</xdr:row>
      <xdr:rowOff>67918</xdr:rowOff>
    </xdr:from>
    <xdr:to>
      <xdr:col>3</xdr:col>
      <xdr:colOff>800100</xdr:colOff>
      <xdr:row>6</xdr:row>
      <xdr:rowOff>140391</xdr:rowOff>
    </xdr:to>
    <xdr:sp macro="" textlink="">
      <xdr:nvSpPr>
        <xdr:cNvPr id="3" name="2 CuadroTexto"/>
        <xdr:cNvSpPr txBox="1"/>
      </xdr:nvSpPr>
      <xdr:spPr>
        <a:xfrm>
          <a:off x="1371186" y="67918"/>
          <a:ext cx="3838989" cy="1215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Ejercicio 1</a:t>
          </a:r>
        </a:p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Función SI()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219805</xdr:colOff>
      <xdr:row>6</xdr:row>
      <xdr:rowOff>152581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9955" cy="1295581"/>
        </a:xfrm>
        <a:prstGeom prst="rect">
          <a:avLst/>
        </a:prstGeom>
      </xdr:spPr>
    </xdr:pic>
    <xdr:clientData/>
  </xdr:twoCellAnchor>
  <xdr:twoCellAnchor>
    <xdr:from>
      <xdr:col>1</xdr:col>
      <xdr:colOff>199611</xdr:colOff>
      <xdr:row>0</xdr:row>
      <xdr:rowOff>48868</xdr:rowOff>
    </xdr:from>
    <xdr:to>
      <xdr:col>6</xdr:col>
      <xdr:colOff>28575</xdr:colOff>
      <xdr:row>6</xdr:row>
      <xdr:rowOff>121341</xdr:rowOff>
    </xdr:to>
    <xdr:sp macro="" textlink="">
      <xdr:nvSpPr>
        <xdr:cNvPr id="3" name="2 CuadroTexto"/>
        <xdr:cNvSpPr txBox="1"/>
      </xdr:nvSpPr>
      <xdr:spPr>
        <a:xfrm>
          <a:off x="1466436" y="48868"/>
          <a:ext cx="3572289" cy="1215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Ejercicio 2</a:t>
          </a:r>
        </a:p>
        <a:p>
          <a:pPr algn="ctr"/>
          <a:r>
            <a:rPr lang="es-CL" sz="3200">
              <a:solidFill>
                <a:schemeClr val="bg1"/>
              </a:solidFill>
              <a:latin typeface="Franklin Gothic Demi Cond" panose="020B0706030402020204" pitchFamily="34" charset="0"/>
            </a:rPr>
            <a:t>Función</a:t>
          </a:r>
          <a:r>
            <a:rPr lang="es-CL" sz="3200" baseline="0">
              <a:solidFill>
                <a:schemeClr val="bg1"/>
              </a:solidFill>
              <a:latin typeface="Franklin Gothic Demi Cond" panose="020B0706030402020204" pitchFamily="34" charset="0"/>
            </a:rPr>
            <a:t> SI anidada</a:t>
          </a:r>
          <a:endParaRPr lang="es-CL" sz="3200">
            <a:solidFill>
              <a:schemeClr val="bg1"/>
            </a:solidFill>
            <a:latin typeface="Franklin Gothic Demi Cond" panose="020B07060304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9</xdr:row>
      <xdr:rowOff>9524</xdr:rowOff>
    </xdr:from>
    <xdr:to>
      <xdr:col>8</xdr:col>
      <xdr:colOff>704849</xdr:colOff>
      <xdr:row>13</xdr:row>
      <xdr:rowOff>38099</xdr:rowOff>
    </xdr:to>
    <xdr:sp macro="" textlink="">
      <xdr:nvSpPr>
        <xdr:cNvPr id="2" name="1 CuadroTexto"/>
        <xdr:cNvSpPr txBox="1"/>
      </xdr:nvSpPr>
      <xdr:spPr>
        <a:xfrm>
          <a:off x="1276349" y="1724024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4400">
              <a:solidFill>
                <a:schemeClr val="accent5"/>
              </a:solidFill>
              <a:latin typeface="Franklin Gothic Demi Cond" panose="020B0706030402020204" pitchFamily="34" charset="0"/>
            </a:rPr>
            <a:t>TALLER</a:t>
          </a:r>
          <a:r>
            <a:rPr lang="es-CL" sz="4400" baseline="0">
              <a:solidFill>
                <a:schemeClr val="accent5"/>
              </a:solidFill>
              <a:latin typeface="Franklin Gothic Demi Cond" panose="020B0706030402020204" pitchFamily="34" charset="0"/>
            </a:rPr>
            <a:t> DE OFIMÁTICA</a:t>
          </a:r>
          <a:endParaRPr lang="es-CL" sz="4400">
            <a:solidFill>
              <a:schemeClr val="accent5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</xdr:col>
      <xdr:colOff>581024</xdr:colOff>
      <xdr:row>12</xdr:row>
      <xdr:rowOff>95249</xdr:rowOff>
    </xdr:from>
    <xdr:to>
      <xdr:col>9</xdr:col>
      <xdr:colOff>9524</xdr:colOff>
      <xdr:row>16</xdr:row>
      <xdr:rowOff>123824</xdr:rowOff>
    </xdr:to>
    <xdr:sp macro="" textlink="">
      <xdr:nvSpPr>
        <xdr:cNvPr id="3" name="2 CuadroTexto"/>
        <xdr:cNvSpPr txBox="1"/>
      </xdr:nvSpPr>
      <xdr:spPr>
        <a:xfrm>
          <a:off x="1343024" y="2381249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600">
              <a:solidFill>
                <a:schemeClr val="accent5"/>
              </a:solidFill>
              <a:latin typeface="Franklin Gothic Demi Cond" panose="020B0706030402020204" pitchFamily="34" charset="0"/>
            </a:rPr>
            <a:t>4tos medios</a:t>
          </a:r>
        </a:p>
      </xdr:txBody>
    </xdr:sp>
    <xdr:clientData/>
  </xdr:twoCellAnchor>
  <xdr:twoCellAnchor>
    <xdr:from>
      <xdr:col>3</xdr:col>
      <xdr:colOff>276224</xdr:colOff>
      <xdr:row>15</xdr:row>
      <xdr:rowOff>95249</xdr:rowOff>
    </xdr:from>
    <xdr:to>
      <xdr:col>7</xdr:col>
      <xdr:colOff>400049</xdr:colOff>
      <xdr:row>19</xdr:row>
      <xdr:rowOff>123824</xdr:rowOff>
    </xdr:to>
    <xdr:sp macro="" textlink="">
      <xdr:nvSpPr>
        <xdr:cNvPr id="4" name="3 CuadroTexto"/>
        <xdr:cNvSpPr txBox="1"/>
      </xdr:nvSpPr>
      <xdr:spPr>
        <a:xfrm>
          <a:off x="2562224" y="2952749"/>
          <a:ext cx="3171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200">
              <a:solidFill>
                <a:schemeClr val="accent5"/>
              </a:solidFill>
              <a:latin typeface="Franklin Gothic Demi Cond" panose="020B0706030402020204" pitchFamily="34" charset="0"/>
            </a:rPr>
            <a:t>Profundización 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714004</xdr:colOff>
      <xdr:row>5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004" cy="1085850"/>
        </a:xfrm>
        <a:prstGeom prst="rect">
          <a:avLst/>
        </a:prstGeom>
      </xdr:spPr>
    </xdr:pic>
    <xdr:clientData/>
  </xdr:twoCellAnchor>
  <xdr:twoCellAnchor>
    <xdr:from>
      <xdr:col>6</xdr:col>
      <xdr:colOff>419098</xdr:colOff>
      <xdr:row>1</xdr:row>
      <xdr:rowOff>38099</xdr:rowOff>
    </xdr:from>
    <xdr:to>
      <xdr:col>10</xdr:col>
      <xdr:colOff>333373</xdr:colOff>
      <xdr:row>4</xdr:row>
      <xdr:rowOff>123824</xdr:rowOff>
    </xdr:to>
    <xdr:sp macro="" textlink="">
      <xdr:nvSpPr>
        <xdr:cNvPr id="6" name="5 CuadroTexto"/>
        <xdr:cNvSpPr txBox="1"/>
      </xdr:nvSpPr>
      <xdr:spPr>
        <a:xfrm>
          <a:off x="4991098" y="228599"/>
          <a:ext cx="29622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L" sz="1200">
              <a:solidFill>
                <a:schemeClr val="tx1"/>
              </a:solidFill>
              <a:latin typeface="Franklin Gothic Demi Cond" panose="020B0706030402020204" pitchFamily="34" charset="0"/>
            </a:rPr>
            <a:t>Liceo Técnico Profesional</a:t>
          </a:r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 José Miguel Carrera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Taller de Ofimática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Profesor Pablo Marín González</a:t>
          </a:r>
          <a:endParaRPr lang="es-CL" sz="1200">
            <a:solidFill>
              <a:schemeClr val="tx1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12</xdr:col>
      <xdr:colOff>161925</xdr:colOff>
      <xdr:row>0</xdr:row>
      <xdr:rowOff>19050</xdr:rowOff>
    </xdr:from>
    <xdr:to>
      <xdr:col>18</xdr:col>
      <xdr:colOff>581025</xdr:colOff>
      <xdr:row>6</xdr:row>
      <xdr:rowOff>114300</xdr:rowOff>
    </xdr:to>
    <xdr:sp macro="" textlink="">
      <xdr:nvSpPr>
        <xdr:cNvPr id="7" name="6 CuadroTexto"/>
        <xdr:cNvSpPr txBox="1"/>
      </xdr:nvSpPr>
      <xdr:spPr>
        <a:xfrm>
          <a:off x="9305925" y="19050"/>
          <a:ext cx="49911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600">
              <a:solidFill>
                <a:schemeClr val="tx1"/>
              </a:solidFill>
              <a:latin typeface="Franklin Gothic Demi Cond" panose="020B0706030402020204" pitchFamily="34" charset="0"/>
            </a:rPr>
            <a:t>Rúbrica Evaluación</a:t>
          </a:r>
        </a:p>
      </xdr:txBody>
    </xdr:sp>
    <xdr:clientData/>
  </xdr:twoCellAnchor>
  <xdr:twoCellAnchor editAs="oneCell">
    <xdr:from>
      <xdr:col>2</xdr:col>
      <xdr:colOff>190500</xdr:colOff>
      <xdr:row>30</xdr:row>
      <xdr:rowOff>85725</xdr:rowOff>
    </xdr:from>
    <xdr:to>
      <xdr:col>8</xdr:col>
      <xdr:colOff>619823</xdr:colOff>
      <xdr:row>35</xdr:row>
      <xdr:rowOff>152542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800725"/>
          <a:ext cx="5001323" cy="1019317"/>
        </a:xfrm>
        <a:prstGeom prst="rect">
          <a:avLst/>
        </a:prstGeom>
      </xdr:spPr>
    </xdr:pic>
    <xdr:clientData/>
  </xdr:twoCellAnchor>
  <xdr:twoCellAnchor editAs="oneCell">
    <xdr:from>
      <xdr:col>11</xdr:col>
      <xdr:colOff>435750</xdr:colOff>
      <xdr:row>5</xdr:row>
      <xdr:rowOff>54750</xdr:rowOff>
    </xdr:from>
    <xdr:to>
      <xdr:col>19</xdr:col>
      <xdr:colOff>369917</xdr:colOff>
      <xdr:row>40</xdr:row>
      <xdr:rowOff>8049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750" y="1007250"/>
          <a:ext cx="6030167" cy="6620799"/>
        </a:xfrm>
        <a:prstGeom prst="rect">
          <a:avLst/>
        </a:prstGeom>
      </xdr:spPr>
    </xdr:pic>
    <xdr:clientData/>
  </xdr:twoCellAnchor>
  <xdr:twoCellAnchor editAs="oneCell">
    <xdr:from>
      <xdr:col>1</xdr:col>
      <xdr:colOff>566700</xdr:colOff>
      <xdr:row>20</xdr:row>
      <xdr:rowOff>14250</xdr:rowOff>
    </xdr:from>
    <xdr:to>
      <xdr:col>9</xdr:col>
      <xdr:colOff>500867</xdr:colOff>
      <xdr:row>28</xdr:row>
      <xdr:rowOff>52568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00" y="3824250"/>
          <a:ext cx="6030167" cy="1562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9</xdr:row>
      <xdr:rowOff>9524</xdr:rowOff>
    </xdr:from>
    <xdr:to>
      <xdr:col>8</xdr:col>
      <xdr:colOff>704849</xdr:colOff>
      <xdr:row>13</xdr:row>
      <xdr:rowOff>38099</xdr:rowOff>
    </xdr:to>
    <xdr:sp macro="" textlink="">
      <xdr:nvSpPr>
        <xdr:cNvPr id="2" name="1 CuadroTexto"/>
        <xdr:cNvSpPr txBox="1"/>
      </xdr:nvSpPr>
      <xdr:spPr>
        <a:xfrm>
          <a:off x="1276349" y="1724024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4400">
              <a:solidFill>
                <a:schemeClr val="accent5"/>
              </a:solidFill>
              <a:latin typeface="Franklin Gothic Demi Cond" panose="020B0706030402020204" pitchFamily="34" charset="0"/>
            </a:rPr>
            <a:t>TALLER</a:t>
          </a:r>
          <a:r>
            <a:rPr lang="es-CL" sz="4400" baseline="0">
              <a:solidFill>
                <a:schemeClr val="accent5"/>
              </a:solidFill>
              <a:latin typeface="Franklin Gothic Demi Cond" panose="020B0706030402020204" pitchFamily="34" charset="0"/>
            </a:rPr>
            <a:t> DE OFIMÁTICA</a:t>
          </a:r>
          <a:endParaRPr lang="es-CL" sz="4400">
            <a:solidFill>
              <a:schemeClr val="accent5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</xdr:col>
      <xdr:colOff>581024</xdr:colOff>
      <xdr:row>12</xdr:row>
      <xdr:rowOff>95249</xdr:rowOff>
    </xdr:from>
    <xdr:to>
      <xdr:col>9</xdr:col>
      <xdr:colOff>9524</xdr:colOff>
      <xdr:row>16</xdr:row>
      <xdr:rowOff>123824</xdr:rowOff>
    </xdr:to>
    <xdr:sp macro="" textlink="">
      <xdr:nvSpPr>
        <xdr:cNvPr id="3" name="2 CuadroTexto"/>
        <xdr:cNvSpPr txBox="1"/>
      </xdr:nvSpPr>
      <xdr:spPr>
        <a:xfrm>
          <a:off x="1343024" y="2381249"/>
          <a:ext cx="5524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600">
              <a:solidFill>
                <a:schemeClr val="accent5"/>
              </a:solidFill>
              <a:latin typeface="Franklin Gothic Demi Cond" panose="020B0706030402020204" pitchFamily="34" charset="0"/>
            </a:rPr>
            <a:t>4tos medios</a:t>
          </a:r>
        </a:p>
      </xdr:txBody>
    </xdr:sp>
    <xdr:clientData/>
  </xdr:twoCellAnchor>
  <xdr:twoCellAnchor>
    <xdr:from>
      <xdr:col>3</xdr:col>
      <xdr:colOff>276224</xdr:colOff>
      <xdr:row>15</xdr:row>
      <xdr:rowOff>95249</xdr:rowOff>
    </xdr:from>
    <xdr:to>
      <xdr:col>7</xdr:col>
      <xdr:colOff>400049</xdr:colOff>
      <xdr:row>19</xdr:row>
      <xdr:rowOff>123824</xdr:rowOff>
    </xdr:to>
    <xdr:sp macro="" textlink="">
      <xdr:nvSpPr>
        <xdr:cNvPr id="4" name="3 CuadroTexto"/>
        <xdr:cNvSpPr txBox="1"/>
      </xdr:nvSpPr>
      <xdr:spPr>
        <a:xfrm>
          <a:off x="2562224" y="2952749"/>
          <a:ext cx="3171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3200">
              <a:solidFill>
                <a:schemeClr val="accent5"/>
              </a:solidFill>
              <a:latin typeface="Franklin Gothic Demi Cond" panose="020B0706030402020204" pitchFamily="34" charset="0"/>
            </a:rPr>
            <a:t>Profundización 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714004</xdr:colOff>
      <xdr:row>5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004" cy="1085850"/>
        </a:xfrm>
        <a:prstGeom prst="rect">
          <a:avLst/>
        </a:prstGeom>
      </xdr:spPr>
    </xdr:pic>
    <xdr:clientData/>
  </xdr:twoCellAnchor>
  <xdr:twoCellAnchor>
    <xdr:from>
      <xdr:col>6</xdr:col>
      <xdr:colOff>419098</xdr:colOff>
      <xdr:row>1</xdr:row>
      <xdr:rowOff>38099</xdr:rowOff>
    </xdr:from>
    <xdr:to>
      <xdr:col>10</xdr:col>
      <xdr:colOff>333373</xdr:colOff>
      <xdr:row>4</xdr:row>
      <xdr:rowOff>123824</xdr:rowOff>
    </xdr:to>
    <xdr:sp macro="" textlink="">
      <xdr:nvSpPr>
        <xdr:cNvPr id="6" name="5 CuadroTexto"/>
        <xdr:cNvSpPr txBox="1"/>
      </xdr:nvSpPr>
      <xdr:spPr>
        <a:xfrm>
          <a:off x="4991098" y="228599"/>
          <a:ext cx="29622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L" sz="1200">
              <a:solidFill>
                <a:schemeClr val="tx1"/>
              </a:solidFill>
              <a:latin typeface="Franklin Gothic Demi Cond" panose="020B0706030402020204" pitchFamily="34" charset="0"/>
            </a:rPr>
            <a:t>Liceo Técnico Profesional</a:t>
          </a:r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 José Miguel Carrera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Taller de Ofimática</a:t>
          </a:r>
        </a:p>
        <a:p>
          <a:pPr algn="r"/>
          <a:r>
            <a:rPr lang="es-CL" sz="1200" baseline="0">
              <a:solidFill>
                <a:schemeClr val="tx1"/>
              </a:solidFill>
              <a:latin typeface="Franklin Gothic Demi Cond" panose="020B0706030402020204" pitchFamily="34" charset="0"/>
            </a:rPr>
            <a:t>Profesor Pablo Marín González</a:t>
          </a:r>
          <a:endParaRPr lang="es-CL" sz="1200">
            <a:solidFill>
              <a:schemeClr val="tx1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2</xdr:col>
      <xdr:colOff>247650</xdr:colOff>
      <xdr:row>19</xdr:row>
      <xdr:rowOff>85725</xdr:rowOff>
    </xdr:from>
    <xdr:to>
      <xdr:col>8</xdr:col>
      <xdr:colOff>666750</xdr:colOff>
      <xdr:row>25</xdr:row>
      <xdr:rowOff>180975</xdr:rowOff>
    </xdr:to>
    <xdr:sp macro="" textlink="">
      <xdr:nvSpPr>
        <xdr:cNvPr id="7" name="6 CuadroTexto"/>
        <xdr:cNvSpPr txBox="1"/>
      </xdr:nvSpPr>
      <xdr:spPr>
        <a:xfrm>
          <a:off x="1771650" y="3705225"/>
          <a:ext cx="49911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600">
              <a:solidFill>
                <a:schemeClr val="tx1"/>
              </a:solidFill>
              <a:latin typeface="Franklin Gothic Demi Cond" panose="020B0706030402020204" pitchFamily="34" charset="0"/>
            </a:rPr>
            <a:t>Recepción de trabajos</a:t>
          </a:r>
        </a:p>
      </xdr:txBody>
    </xdr:sp>
    <xdr:clientData/>
  </xdr:twoCellAnchor>
  <xdr:twoCellAnchor>
    <xdr:from>
      <xdr:col>2</xdr:col>
      <xdr:colOff>133348</xdr:colOff>
      <xdr:row>25</xdr:row>
      <xdr:rowOff>123825</xdr:rowOff>
    </xdr:from>
    <xdr:to>
      <xdr:col>10</xdr:col>
      <xdr:colOff>38099</xdr:colOff>
      <xdr:row>29</xdr:row>
      <xdr:rowOff>180975</xdr:rowOff>
    </xdr:to>
    <xdr:sp macro="" textlink="">
      <xdr:nvSpPr>
        <xdr:cNvPr id="8" name="7 CuadroTexto"/>
        <xdr:cNvSpPr txBox="1"/>
      </xdr:nvSpPr>
      <xdr:spPr>
        <a:xfrm>
          <a:off x="1657348" y="4886325"/>
          <a:ext cx="6000751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Luego de la visualización del vídeo de profundización, tienen </a:t>
          </a:r>
          <a:r>
            <a:rPr lang="es-CL" sz="1600">
              <a:solidFill>
                <a:srgbClr val="FF0000"/>
              </a:solidFill>
              <a:latin typeface="Franklin Gothic Demi Cond" panose="020B0706030402020204" pitchFamily="34" charset="0"/>
            </a:rPr>
            <a:t>7</a:t>
          </a:r>
          <a:r>
            <a:rPr lang="es-CL" sz="1600" baseline="0">
              <a:solidFill>
                <a:srgbClr val="FF0000"/>
              </a:solidFill>
              <a:latin typeface="Franklin Gothic Demi Cond" panose="020B0706030402020204" pitchFamily="34" charset="0"/>
            </a:rPr>
            <a:t> días hábiles </a:t>
          </a:r>
          <a:r>
            <a:rPr lang="es-CL" sz="1600" baseline="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para el envío del archivo excel con todos los ejercicios realizados.</a:t>
          </a:r>
          <a:endParaRPr lang="es-CL" sz="1600">
            <a:solidFill>
              <a:sysClr val="windowText" lastClr="000000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2</xdr:col>
      <xdr:colOff>609601</xdr:colOff>
      <xdr:row>29</xdr:row>
      <xdr:rowOff>114300</xdr:rowOff>
    </xdr:from>
    <xdr:to>
      <xdr:col>8</xdr:col>
      <xdr:colOff>476251</xdr:colOff>
      <xdr:row>33</xdr:row>
      <xdr:rowOff>171450</xdr:rowOff>
    </xdr:to>
    <xdr:sp macro="" textlink="">
      <xdr:nvSpPr>
        <xdr:cNvPr id="9" name="8 CuadroTexto"/>
        <xdr:cNvSpPr txBox="1"/>
      </xdr:nvSpPr>
      <xdr:spPr>
        <a:xfrm>
          <a:off x="2133601" y="5638800"/>
          <a:ext cx="443865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Fecha</a:t>
          </a:r>
          <a:r>
            <a:rPr lang="es-CL" sz="1600" baseline="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 de recepción de trabajos: </a:t>
          </a:r>
          <a:r>
            <a:rPr lang="es-CL" sz="1600" baseline="0">
              <a:solidFill>
                <a:srgbClr val="FF0000"/>
              </a:solidFill>
              <a:latin typeface="Franklin Gothic Demi Cond" panose="020B0706030402020204" pitchFamily="34" charset="0"/>
            </a:rPr>
            <a:t>viernes, 19 de junio</a:t>
          </a:r>
          <a:endParaRPr lang="es-CL" sz="1600">
            <a:solidFill>
              <a:srgbClr val="FF0000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</xdr:col>
      <xdr:colOff>638175</xdr:colOff>
      <xdr:row>32</xdr:row>
      <xdr:rowOff>161925</xdr:rowOff>
    </xdr:from>
    <xdr:to>
      <xdr:col>9</xdr:col>
      <xdr:colOff>542926</xdr:colOff>
      <xdr:row>37</xdr:row>
      <xdr:rowOff>28575</xdr:rowOff>
    </xdr:to>
    <xdr:sp macro="" textlink="">
      <xdr:nvSpPr>
        <xdr:cNvPr id="10" name="9 CuadroTexto"/>
        <xdr:cNvSpPr txBox="1"/>
      </xdr:nvSpPr>
      <xdr:spPr>
        <a:xfrm>
          <a:off x="1400175" y="6257925"/>
          <a:ext cx="6000751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correo: </a:t>
          </a:r>
          <a:r>
            <a:rPr lang="es-CL" sz="1600">
              <a:solidFill>
                <a:schemeClr val="accent5"/>
              </a:solidFill>
              <a:latin typeface="Franklin Gothic Demi Cond" panose="020B0706030402020204" pitchFamily="34" charset="0"/>
            </a:rPr>
            <a:t>profesor.pablo.ofimatica@gmail.com</a:t>
          </a:r>
        </a:p>
      </xdr:txBody>
    </xdr:sp>
    <xdr:clientData/>
  </xdr:twoCellAnchor>
  <xdr:twoCellAnchor>
    <xdr:from>
      <xdr:col>11</xdr:col>
      <xdr:colOff>533400</xdr:colOff>
      <xdr:row>18</xdr:row>
      <xdr:rowOff>142875</xdr:rowOff>
    </xdr:from>
    <xdr:to>
      <xdr:col>18</xdr:col>
      <xdr:colOff>190500</xdr:colOff>
      <xdr:row>25</xdr:row>
      <xdr:rowOff>47625</xdr:rowOff>
    </xdr:to>
    <xdr:sp macro="" textlink="">
      <xdr:nvSpPr>
        <xdr:cNvPr id="11" name="10 CuadroTexto"/>
        <xdr:cNvSpPr txBox="1"/>
      </xdr:nvSpPr>
      <xdr:spPr>
        <a:xfrm>
          <a:off x="8915400" y="3571875"/>
          <a:ext cx="49911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3600">
              <a:solidFill>
                <a:schemeClr val="tx1"/>
              </a:solidFill>
              <a:latin typeface="Franklin Gothic Demi Cond" panose="020B0706030402020204" pitchFamily="34" charset="0"/>
            </a:rPr>
            <a:t>Consultas y/o aclaración</a:t>
          </a:r>
          <a:r>
            <a:rPr lang="es-CL" sz="3600" baseline="0">
              <a:solidFill>
                <a:schemeClr val="tx1"/>
              </a:solidFill>
              <a:latin typeface="Franklin Gothic Demi Cond" panose="020B0706030402020204" pitchFamily="34" charset="0"/>
            </a:rPr>
            <a:t> de dudas</a:t>
          </a:r>
          <a:endParaRPr lang="es-CL" sz="3600">
            <a:solidFill>
              <a:schemeClr val="tx1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11</xdr:col>
      <xdr:colOff>238125</xdr:colOff>
      <xdr:row>25</xdr:row>
      <xdr:rowOff>152400</xdr:rowOff>
    </xdr:from>
    <xdr:to>
      <xdr:col>19</xdr:col>
      <xdr:colOff>142876</xdr:colOff>
      <xdr:row>30</xdr:row>
      <xdr:rowOff>19050</xdr:rowOff>
    </xdr:to>
    <xdr:sp macro="" textlink="">
      <xdr:nvSpPr>
        <xdr:cNvPr id="12" name="11 CuadroTexto"/>
        <xdr:cNvSpPr txBox="1"/>
      </xdr:nvSpPr>
      <xdr:spPr>
        <a:xfrm>
          <a:off x="8620125" y="4914900"/>
          <a:ext cx="6000751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Luego de la visualización del vídeo de profundización, tienen </a:t>
          </a:r>
          <a:r>
            <a:rPr lang="es-CL" sz="1600">
              <a:solidFill>
                <a:srgbClr val="FF0000"/>
              </a:solidFill>
              <a:latin typeface="Franklin Gothic Demi Cond" panose="020B0706030402020204" pitchFamily="34" charset="0"/>
            </a:rPr>
            <a:t>3</a:t>
          </a:r>
          <a:r>
            <a:rPr lang="es-CL" sz="1600" baseline="0">
              <a:solidFill>
                <a:srgbClr val="FF0000"/>
              </a:solidFill>
              <a:latin typeface="Franklin Gothic Demi Cond" panose="020B0706030402020204" pitchFamily="34" charset="0"/>
            </a:rPr>
            <a:t> días hábiles </a:t>
          </a:r>
          <a:r>
            <a:rPr lang="es-CL" sz="1600" baseline="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para el envío de sus consultas y/o dudas.</a:t>
          </a:r>
          <a:endParaRPr lang="es-CL" sz="1600">
            <a:solidFill>
              <a:sysClr val="windowText" lastClr="000000"/>
            </a:solidFill>
            <a:latin typeface="Franklin Gothic Demi Cond" panose="020B0706030402020204" pitchFamily="34" charset="0"/>
          </a:endParaRPr>
        </a:p>
      </xdr:txBody>
    </xdr:sp>
    <xdr:clientData/>
  </xdr:twoCellAnchor>
  <xdr:twoCellAnchor>
    <xdr:from>
      <xdr:col>11</xdr:col>
      <xdr:colOff>295275</xdr:colOff>
      <xdr:row>32</xdr:row>
      <xdr:rowOff>152400</xdr:rowOff>
    </xdr:from>
    <xdr:to>
      <xdr:col>19</xdr:col>
      <xdr:colOff>200026</xdr:colOff>
      <xdr:row>37</xdr:row>
      <xdr:rowOff>19050</xdr:rowOff>
    </xdr:to>
    <xdr:sp macro="" textlink="">
      <xdr:nvSpPr>
        <xdr:cNvPr id="13" name="12 CuadroTexto"/>
        <xdr:cNvSpPr txBox="1"/>
      </xdr:nvSpPr>
      <xdr:spPr>
        <a:xfrm>
          <a:off x="8677275" y="6248400"/>
          <a:ext cx="6000751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correo: </a:t>
          </a:r>
          <a:r>
            <a:rPr lang="es-CL" sz="1600">
              <a:solidFill>
                <a:schemeClr val="accent5"/>
              </a:solidFill>
              <a:latin typeface="Franklin Gothic Demi Cond" panose="020B0706030402020204" pitchFamily="34" charset="0"/>
            </a:rPr>
            <a:t>profesor.pablo.ofimatica@gmail.com</a:t>
          </a:r>
        </a:p>
      </xdr:txBody>
    </xdr:sp>
    <xdr:clientData/>
  </xdr:twoCellAnchor>
  <xdr:twoCellAnchor>
    <xdr:from>
      <xdr:col>12</xdr:col>
      <xdr:colOff>66675</xdr:colOff>
      <xdr:row>29</xdr:row>
      <xdr:rowOff>133350</xdr:rowOff>
    </xdr:from>
    <xdr:to>
      <xdr:col>18</xdr:col>
      <xdr:colOff>447675</xdr:colOff>
      <xdr:row>34</xdr:row>
      <xdr:rowOff>0</xdr:rowOff>
    </xdr:to>
    <xdr:sp macro="" textlink="">
      <xdr:nvSpPr>
        <xdr:cNvPr id="14" name="13 CuadroTexto"/>
        <xdr:cNvSpPr txBox="1"/>
      </xdr:nvSpPr>
      <xdr:spPr>
        <a:xfrm>
          <a:off x="9210675" y="5657850"/>
          <a:ext cx="495300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L" sz="160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Fecha</a:t>
          </a:r>
          <a:r>
            <a:rPr lang="es-CL" sz="1600" baseline="0">
              <a:solidFill>
                <a:sysClr val="windowText" lastClr="000000"/>
              </a:solidFill>
              <a:latin typeface="Franklin Gothic Demi Cond" panose="020B0706030402020204" pitchFamily="34" charset="0"/>
            </a:rPr>
            <a:t> final de recepción de correos: </a:t>
          </a:r>
          <a:r>
            <a:rPr lang="es-CL" sz="1600" baseline="0">
              <a:solidFill>
                <a:srgbClr val="FF0000"/>
              </a:solidFill>
              <a:latin typeface="Franklin Gothic Demi Cond" panose="020B0706030402020204" pitchFamily="34" charset="0"/>
            </a:rPr>
            <a:t>viernes, 12 de junio</a:t>
          </a:r>
          <a:endParaRPr lang="es-CL" sz="1600">
            <a:solidFill>
              <a:srgbClr val="FF0000"/>
            </a:solidFill>
            <a:latin typeface="Franklin Gothic Demi Cond" panose="020B07060304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40" sqref="L40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Z104"/>
  <sheetViews>
    <sheetView showGridLines="0" zoomScale="130" zoomScaleNormal="130" workbookViewId="0">
      <selection activeCell="U10" sqref="U10"/>
    </sheetView>
  </sheetViews>
  <sheetFormatPr baseColWidth="10" defaultRowHeight="15" x14ac:dyDescent="0.25"/>
  <cols>
    <col min="1" max="1" width="2.42578125" customWidth="1"/>
    <col min="2" max="2" width="17.5703125" bestFit="1" customWidth="1"/>
    <col min="3" max="3" width="18.7109375" customWidth="1"/>
    <col min="4" max="4" width="11.5703125" bestFit="1" customWidth="1"/>
    <col min="5" max="5" width="15.85546875" bestFit="1" customWidth="1"/>
    <col min="6" max="6" width="9.42578125" customWidth="1"/>
    <col min="7" max="7" width="14.42578125" bestFit="1" customWidth="1"/>
    <col min="8" max="8" width="13.5703125" customWidth="1"/>
    <col min="9" max="9" width="18.7109375" bestFit="1" customWidth="1"/>
    <col min="10" max="10" width="11.5703125" customWidth="1"/>
    <col min="11" max="11" width="10.5703125" customWidth="1"/>
    <col min="13" max="13" width="12.85546875" bestFit="1" customWidth="1"/>
    <col min="14" max="14" width="13.85546875" customWidth="1"/>
    <col min="15" max="15" width="4.28515625" customWidth="1"/>
    <col min="19" max="19" width="12.42578125" customWidth="1"/>
    <col min="20" max="20" width="5.5703125" bestFit="1" customWidth="1"/>
    <col min="21" max="21" width="12.7109375" customWidth="1"/>
    <col min="22" max="22" width="4.140625" customWidth="1"/>
    <col min="26" max="26" width="12.28515625" customWidth="1"/>
  </cols>
  <sheetData>
    <row r="1" spans="9:26" ht="15.75" thickBot="1" x14ac:dyDescent="0.3"/>
    <row r="2" spans="9:26" x14ac:dyDescent="0.25">
      <c r="N2" s="26" t="s">
        <v>32</v>
      </c>
      <c r="O2" s="27"/>
      <c r="P2" s="28" t="s">
        <v>237</v>
      </c>
      <c r="S2" s="26" t="s">
        <v>32</v>
      </c>
      <c r="T2" s="27"/>
      <c r="U2" s="28" t="s">
        <v>234</v>
      </c>
    </row>
    <row r="3" spans="9:26" x14ac:dyDescent="0.25">
      <c r="N3" s="29" t="s">
        <v>35</v>
      </c>
      <c r="O3" s="25"/>
      <c r="P3" s="30" t="s">
        <v>33</v>
      </c>
      <c r="S3" s="29" t="s">
        <v>35</v>
      </c>
      <c r="T3" s="25"/>
      <c r="U3" s="30" t="s">
        <v>235</v>
      </c>
    </row>
    <row r="4" spans="9:26" ht="15.75" thickBot="1" x14ac:dyDescent="0.3">
      <c r="N4" s="31" t="s">
        <v>36</v>
      </c>
      <c r="O4" s="32"/>
      <c r="P4" s="33" t="s">
        <v>34</v>
      </c>
      <c r="S4" s="31" t="s">
        <v>36</v>
      </c>
      <c r="T4" s="32"/>
      <c r="U4" s="33" t="s">
        <v>236</v>
      </c>
    </row>
    <row r="6" spans="9:26" x14ac:dyDescent="0.25">
      <c r="I6" s="9" t="s">
        <v>8</v>
      </c>
      <c r="J6" s="9"/>
      <c r="K6" s="9"/>
      <c r="L6" s="9"/>
      <c r="M6" s="9"/>
      <c r="N6" s="9"/>
      <c r="O6" s="6"/>
      <c r="P6" s="7"/>
      <c r="S6" s="34" t="s">
        <v>37</v>
      </c>
      <c r="T6" s="34"/>
      <c r="U6" s="34"/>
    </row>
    <row r="7" spans="9:26" x14ac:dyDescent="0.25">
      <c r="I7" s="6"/>
      <c r="J7" s="6"/>
      <c r="K7" s="6"/>
      <c r="L7" s="6"/>
      <c r="M7" s="6"/>
      <c r="N7" s="6"/>
      <c r="O7" s="6"/>
      <c r="P7" s="7"/>
      <c r="S7" s="35"/>
      <c r="T7" s="35"/>
      <c r="U7" s="35"/>
    </row>
    <row r="8" spans="9:26" ht="15" customHeight="1" thickBot="1" x14ac:dyDescent="0.3">
      <c r="I8" s="6"/>
      <c r="J8" s="6"/>
      <c r="K8" s="6"/>
      <c r="L8" s="6"/>
      <c r="M8" s="6"/>
      <c r="N8" s="6"/>
      <c r="O8" s="6"/>
      <c r="P8" s="7" t="s">
        <v>9</v>
      </c>
      <c r="S8" s="36"/>
      <c r="T8" s="36"/>
      <c r="U8" s="37" t="s">
        <v>38</v>
      </c>
    </row>
    <row r="9" spans="9:26" ht="17.25" thickTop="1" x14ac:dyDescent="0.3">
      <c r="I9" s="18" t="s">
        <v>10</v>
      </c>
      <c r="J9" s="19" t="s">
        <v>11</v>
      </c>
      <c r="K9" s="19" t="s">
        <v>12</v>
      </c>
      <c r="L9" s="19" t="s">
        <v>13</v>
      </c>
      <c r="M9" s="19" t="s">
        <v>14</v>
      </c>
      <c r="N9" s="20" t="s">
        <v>15</v>
      </c>
      <c r="O9" s="6"/>
      <c r="P9" s="7" t="s">
        <v>16</v>
      </c>
      <c r="S9" s="38" t="s">
        <v>41</v>
      </c>
      <c r="T9" s="39" t="s">
        <v>43</v>
      </c>
      <c r="U9" s="40" t="s">
        <v>44</v>
      </c>
      <c r="W9" s="46" t="s">
        <v>66</v>
      </c>
      <c r="X9" s="47"/>
      <c r="Y9" s="47"/>
      <c r="Z9" s="48"/>
    </row>
    <row r="10" spans="9:26" ht="17.25" x14ac:dyDescent="0.3">
      <c r="I10" s="21" t="s">
        <v>17</v>
      </c>
      <c r="J10" s="10">
        <v>1.5</v>
      </c>
      <c r="K10" s="10">
        <v>1</v>
      </c>
      <c r="L10" s="10">
        <v>6.7</v>
      </c>
      <c r="M10" s="10">
        <v>6.5</v>
      </c>
      <c r="N10" s="15">
        <f>AVERAGE(J10:M10)</f>
        <v>3.9249999999999998</v>
      </c>
      <c r="O10" s="6"/>
      <c r="P10" s="14" t="str">
        <f>IF(N10&gt;=4,"Aprobado","Reprobado")</f>
        <v>Reprobado</v>
      </c>
      <c r="S10" s="41" t="s">
        <v>45</v>
      </c>
      <c r="T10" s="44">
        <v>60</v>
      </c>
      <c r="U10" s="42" t="str">
        <f>IF(T10&lt;75,"Normal","Sobrepeso")</f>
        <v>Normal</v>
      </c>
      <c r="W10" s="49"/>
      <c r="X10" s="50"/>
      <c r="Y10" s="50"/>
      <c r="Z10" s="51"/>
    </row>
    <row r="11" spans="9:26" ht="18" thickBot="1" x14ac:dyDescent="0.35">
      <c r="I11" s="21" t="s">
        <v>18</v>
      </c>
      <c r="J11" s="10">
        <v>5</v>
      </c>
      <c r="K11" s="10">
        <v>4.5</v>
      </c>
      <c r="L11" s="10">
        <v>2.1</v>
      </c>
      <c r="M11" s="10">
        <v>5.5</v>
      </c>
      <c r="N11" s="15">
        <f>AVERAGE(J11:M11)</f>
        <v>4.2750000000000004</v>
      </c>
      <c r="O11" s="6"/>
      <c r="P11" s="14" t="str">
        <f t="shared" ref="P11:P23" si="0">IF(N11&gt;=4,"Aprobado","Reprobado")</f>
        <v>Aprobado</v>
      </c>
      <c r="S11" s="41" t="s">
        <v>46</v>
      </c>
      <c r="T11" s="44">
        <v>65</v>
      </c>
      <c r="U11" s="42" t="str">
        <f t="shared" ref="U11:U28" si="1">IF(T11&lt;75,"Normal","Sobrepeso")</f>
        <v>Normal</v>
      </c>
      <c r="W11" s="52"/>
      <c r="X11" s="53"/>
      <c r="Y11" s="53"/>
      <c r="Z11" s="54"/>
    </row>
    <row r="12" spans="9:26" ht="18" thickTop="1" x14ac:dyDescent="0.3">
      <c r="I12" s="21" t="s">
        <v>19</v>
      </c>
      <c r="J12" s="10">
        <v>6</v>
      </c>
      <c r="K12" s="10">
        <v>4.3</v>
      </c>
      <c r="L12" s="10">
        <v>1.5</v>
      </c>
      <c r="M12" s="10">
        <v>3</v>
      </c>
      <c r="N12" s="15">
        <f>AVERAGE(J12:M12)</f>
        <v>3.7</v>
      </c>
      <c r="O12" s="6"/>
      <c r="P12" s="14" t="str">
        <f t="shared" si="0"/>
        <v>Reprobado</v>
      </c>
      <c r="S12" s="41" t="s">
        <v>47</v>
      </c>
      <c r="T12" s="44">
        <v>80</v>
      </c>
      <c r="U12" s="42" t="str">
        <f t="shared" si="1"/>
        <v>Sobrepeso</v>
      </c>
    </row>
    <row r="13" spans="9:26" ht="17.25" x14ac:dyDescent="0.3">
      <c r="I13" s="21" t="s">
        <v>20</v>
      </c>
      <c r="J13" s="10">
        <v>7</v>
      </c>
      <c r="K13" s="10">
        <v>6.5</v>
      </c>
      <c r="L13" s="10">
        <v>6</v>
      </c>
      <c r="M13" s="10">
        <v>4.3</v>
      </c>
      <c r="N13" s="15">
        <f>AVERAGE(J13:M13)</f>
        <v>5.95</v>
      </c>
      <c r="O13" s="6"/>
      <c r="P13" s="14" t="str">
        <f t="shared" si="0"/>
        <v>Aprobado</v>
      </c>
      <c r="S13" s="41" t="s">
        <v>48</v>
      </c>
      <c r="T13" s="44">
        <v>70</v>
      </c>
      <c r="U13" s="42" t="str">
        <f t="shared" si="1"/>
        <v>Normal</v>
      </c>
    </row>
    <row r="14" spans="9:26" ht="17.25" x14ac:dyDescent="0.3">
      <c r="I14" s="21" t="s">
        <v>21</v>
      </c>
      <c r="J14" s="10">
        <v>1.5</v>
      </c>
      <c r="K14" s="10">
        <v>7</v>
      </c>
      <c r="L14" s="10">
        <v>7</v>
      </c>
      <c r="M14" s="10">
        <v>2</v>
      </c>
      <c r="N14" s="15">
        <f>AVERAGE(J14:M14)</f>
        <v>4.375</v>
      </c>
      <c r="O14" s="6"/>
      <c r="P14" s="14" t="str">
        <f t="shared" si="0"/>
        <v>Aprobado</v>
      </c>
      <c r="S14" s="41" t="s">
        <v>49</v>
      </c>
      <c r="T14" s="44">
        <v>100</v>
      </c>
      <c r="U14" s="42" t="str">
        <f t="shared" si="1"/>
        <v>Sobrepeso</v>
      </c>
    </row>
    <row r="15" spans="9:26" ht="17.25" x14ac:dyDescent="0.3">
      <c r="I15" s="22" t="s">
        <v>22</v>
      </c>
      <c r="J15" s="10">
        <v>2.2000000000000002</v>
      </c>
      <c r="K15" s="10">
        <v>1.5</v>
      </c>
      <c r="L15" s="10">
        <v>2.1</v>
      </c>
      <c r="M15" s="10">
        <v>5.5</v>
      </c>
      <c r="N15" s="15">
        <f>AVERAGE(J15:M15)</f>
        <v>2.8250000000000002</v>
      </c>
      <c r="O15" s="6"/>
      <c r="P15" s="14" t="str">
        <f t="shared" si="0"/>
        <v>Reprobado</v>
      </c>
      <c r="S15" s="41" t="s">
        <v>50</v>
      </c>
      <c r="T15" s="44">
        <v>40</v>
      </c>
      <c r="U15" s="42" t="str">
        <f t="shared" si="1"/>
        <v>Normal</v>
      </c>
    </row>
    <row r="16" spans="9:26" ht="17.25" x14ac:dyDescent="0.3">
      <c r="I16" s="21" t="s">
        <v>23</v>
      </c>
      <c r="J16" s="10">
        <v>5.5</v>
      </c>
      <c r="K16" s="10">
        <v>4.5999999999999996</v>
      </c>
      <c r="L16" s="10">
        <v>6.8</v>
      </c>
      <c r="M16" s="10">
        <v>3.8</v>
      </c>
      <c r="N16" s="15">
        <f>AVERAGE(J16:M16)</f>
        <v>5.1749999999999998</v>
      </c>
      <c r="O16" s="6"/>
      <c r="P16" s="14" t="str">
        <f t="shared" si="0"/>
        <v>Aprobado</v>
      </c>
      <c r="S16" s="41" t="s">
        <v>51</v>
      </c>
      <c r="T16" s="44">
        <v>125</v>
      </c>
      <c r="U16" s="42" t="str">
        <f t="shared" si="1"/>
        <v>Sobrepeso</v>
      </c>
    </row>
    <row r="17" spans="9:21" ht="17.25" x14ac:dyDescent="0.3">
      <c r="I17" s="21" t="s">
        <v>24</v>
      </c>
      <c r="J17" s="10">
        <v>6.8</v>
      </c>
      <c r="K17" s="10">
        <v>3.8</v>
      </c>
      <c r="L17" s="10">
        <v>1</v>
      </c>
      <c r="M17" s="10">
        <v>1</v>
      </c>
      <c r="N17" s="15">
        <f>AVERAGE(J17:M17)</f>
        <v>3.15</v>
      </c>
      <c r="O17" s="6"/>
      <c r="P17" s="14" t="str">
        <f t="shared" si="0"/>
        <v>Reprobado</v>
      </c>
      <c r="S17" s="41" t="s">
        <v>52</v>
      </c>
      <c r="T17" s="44">
        <v>95</v>
      </c>
      <c r="U17" s="42" t="str">
        <f t="shared" si="1"/>
        <v>Sobrepeso</v>
      </c>
    </row>
    <row r="18" spans="9:21" ht="17.25" x14ac:dyDescent="0.3">
      <c r="I18" s="21" t="s">
        <v>25</v>
      </c>
      <c r="J18" s="10">
        <v>3.3</v>
      </c>
      <c r="K18" s="10">
        <v>6.4</v>
      </c>
      <c r="L18" s="10">
        <v>1</v>
      </c>
      <c r="M18" s="10">
        <v>5.5</v>
      </c>
      <c r="N18" s="15">
        <f>AVERAGE(J18:M18)</f>
        <v>4.05</v>
      </c>
      <c r="O18" s="6"/>
      <c r="P18" s="14" t="str">
        <f t="shared" si="0"/>
        <v>Aprobado</v>
      </c>
      <c r="S18" s="41" t="s">
        <v>53</v>
      </c>
      <c r="T18" s="44">
        <v>60</v>
      </c>
      <c r="U18" s="42" t="str">
        <f t="shared" si="1"/>
        <v>Normal</v>
      </c>
    </row>
    <row r="19" spans="9:21" ht="17.25" x14ac:dyDescent="0.3">
      <c r="I19" s="21" t="s">
        <v>26</v>
      </c>
      <c r="J19" s="10">
        <v>1</v>
      </c>
      <c r="K19" s="10">
        <v>4</v>
      </c>
      <c r="L19" s="10">
        <v>3.3</v>
      </c>
      <c r="M19" s="10">
        <v>6.4</v>
      </c>
      <c r="N19" s="15">
        <f>AVERAGE(J19:M19)</f>
        <v>3.6750000000000003</v>
      </c>
      <c r="O19" s="6"/>
      <c r="P19" s="14" t="str">
        <f t="shared" si="0"/>
        <v>Reprobado</v>
      </c>
      <c r="S19" s="41" t="s">
        <v>54</v>
      </c>
      <c r="T19" s="44">
        <v>55</v>
      </c>
      <c r="U19" s="42" t="str">
        <f t="shared" si="1"/>
        <v>Normal</v>
      </c>
    </row>
    <row r="20" spans="9:21" ht="17.25" x14ac:dyDescent="0.3">
      <c r="I20" s="21" t="s">
        <v>27</v>
      </c>
      <c r="J20" s="10">
        <v>6.6</v>
      </c>
      <c r="K20" s="10">
        <v>3.3</v>
      </c>
      <c r="L20" s="10">
        <v>6.8</v>
      </c>
      <c r="M20" s="10">
        <v>3.8</v>
      </c>
      <c r="N20" s="15">
        <f>AVERAGE(J20:M20)</f>
        <v>5.125</v>
      </c>
      <c r="O20" s="6"/>
      <c r="P20" s="14" t="str">
        <f t="shared" si="0"/>
        <v>Aprobado</v>
      </c>
      <c r="S20" s="41" t="s">
        <v>55</v>
      </c>
      <c r="T20" s="44">
        <v>98</v>
      </c>
      <c r="U20" s="42" t="str">
        <f t="shared" si="1"/>
        <v>Sobrepeso</v>
      </c>
    </row>
    <row r="21" spans="9:21" ht="17.25" x14ac:dyDescent="0.3">
      <c r="I21" s="21" t="s">
        <v>28</v>
      </c>
      <c r="J21" s="10">
        <v>3.3</v>
      </c>
      <c r="K21" s="10">
        <v>6</v>
      </c>
      <c r="L21" s="10">
        <v>3</v>
      </c>
      <c r="M21" s="10">
        <v>3.3</v>
      </c>
      <c r="N21" s="15">
        <f>AVERAGE(J21:M21)</f>
        <v>3.9000000000000004</v>
      </c>
      <c r="O21" s="6"/>
      <c r="P21" s="14" t="str">
        <f t="shared" si="0"/>
        <v>Reprobado</v>
      </c>
      <c r="S21" s="41" t="s">
        <v>56</v>
      </c>
      <c r="T21" s="44">
        <v>60</v>
      </c>
      <c r="U21" s="42" t="str">
        <f t="shared" si="1"/>
        <v>Normal</v>
      </c>
    </row>
    <row r="22" spans="9:21" ht="17.25" x14ac:dyDescent="0.3">
      <c r="I22" s="21" t="s">
        <v>29</v>
      </c>
      <c r="J22" s="10">
        <v>2.1</v>
      </c>
      <c r="K22" s="10">
        <v>5.5</v>
      </c>
      <c r="L22" s="10">
        <v>4</v>
      </c>
      <c r="M22" s="10">
        <v>3.5</v>
      </c>
      <c r="N22" s="15">
        <f>AVERAGE(J22:M22)</f>
        <v>3.7749999999999999</v>
      </c>
      <c r="O22" s="6"/>
      <c r="P22" s="14" t="str">
        <f t="shared" si="0"/>
        <v>Reprobado</v>
      </c>
      <c r="S22" s="41" t="s">
        <v>57</v>
      </c>
      <c r="T22" s="44">
        <v>44</v>
      </c>
      <c r="U22" s="42" t="str">
        <f t="shared" si="1"/>
        <v>Normal</v>
      </c>
    </row>
    <row r="23" spans="9:21" ht="17.25" x14ac:dyDescent="0.3">
      <c r="I23" s="21" t="s">
        <v>30</v>
      </c>
      <c r="J23" s="10">
        <v>6.6</v>
      </c>
      <c r="K23" s="10">
        <v>6</v>
      </c>
      <c r="L23" s="10">
        <v>2.1</v>
      </c>
      <c r="M23" s="10">
        <v>5.5</v>
      </c>
      <c r="N23" s="15">
        <f>AVERAGE(J23:M23)</f>
        <v>5.05</v>
      </c>
      <c r="O23" s="6"/>
      <c r="P23" s="14" t="str">
        <f t="shared" si="0"/>
        <v>Aprobado</v>
      </c>
      <c r="S23" s="41" t="s">
        <v>54</v>
      </c>
      <c r="T23" s="44">
        <v>45</v>
      </c>
      <c r="U23" s="42" t="str">
        <f t="shared" si="1"/>
        <v>Normal</v>
      </c>
    </row>
    <row r="24" spans="9:21" ht="18" thickBot="1" x14ac:dyDescent="0.35">
      <c r="I24" s="23" t="s">
        <v>31</v>
      </c>
      <c r="J24" s="16">
        <f>AVERAGE(J10:J23)</f>
        <v>4.1714285714285717</v>
      </c>
      <c r="K24" s="16">
        <f t="shared" ref="K24:N24" si="2">AVERAGE(K10:K23)</f>
        <v>4.5999999999999996</v>
      </c>
      <c r="L24" s="16">
        <f t="shared" si="2"/>
        <v>3.8142857142857141</v>
      </c>
      <c r="M24" s="16">
        <f t="shared" si="2"/>
        <v>4.2571428571428571</v>
      </c>
      <c r="N24" s="17">
        <f t="shared" si="2"/>
        <v>4.2107142857142845</v>
      </c>
      <c r="O24" s="6"/>
      <c r="P24" s="8"/>
      <c r="S24" s="41" t="s">
        <v>58</v>
      </c>
      <c r="T24" s="44">
        <v>39</v>
      </c>
      <c r="U24" s="42" t="str">
        <f t="shared" si="1"/>
        <v>Normal</v>
      </c>
    </row>
    <row r="25" spans="9:21" ht="17.25" x14ac:dyDescent="0.3">
      <c r="I25" s="12"/>
      <c r="J25" s="10"/>
      <c r="K25" s="10"/>
      <c r="L25" s="10"/>
      <c r="M25" s="10"/>
      <c r="N25" s="11"/>
      <c r="O25" s="6"/>
      <c r="P25" s="8"/>
      <c r="S25" s="41" t="s">
        <v>59</v>
      </c>
      <c r="T25" s="44">
        <v>18</v>
      </c>
      <c r="U25" s="42" t="str">
        <f t="shared" si="1"/>
        <v>Normal</v>
      </c>
    </row>
    <row r="26" spans="9:21" x14ac:dyDescent="0.25">
      <c r="I26" s="13"/>
      <c r="O26" s="6"/>
      <c r="P26" s="8"/>
      <c r="S26" s="41" t="s">
        <v>60</v>
      </c>
      <c r="T26" s="44">
        <v>71</v>
      </c>
      <c r="U26" s="42" t="str">
        <f t="shared" si="1"/>
        <v>Normal</v>
      </c>
    </row>
    <row r="27" spans="9:21" ht="17.25" x14ac:dyDescent="0.3">
      <c r="I27" s="12"/>
      <c r="J27" s="10"/>
      <c r="K27" s="10"/>
      <c r="L27" s="10"/>
      <c r="M27" s="10"/>
      <c r="N27" s="11"/>
      <c r="O27" s="6"/>
      <c r="P27" s="8"/>
      <c r="S27" s="41" t="s">
        <v>61</v>
      </c>
      <c r="T27" s="44">
        <v>83</v>
      </c>
      <c r="U27" s="42" t="str">
        <f t="shared" si="1"/>
        <v>Sobrepeso</v>
      </c>
    </row>
    <row r="28" spans="9:21" ht="15.75" thickBot="1" x14ac:dyDescent="0.3">
      <c r="I28" s="13"/>
      <c r="O28" s="6"/>
      <c r="P28" s="8"/>
      <c r="S28" s="43" t="s">
        <v>62</v>
      </c>
      <c r="T28" s="45">
        <v>91</v>
      </c>
      <c r="U28" s="42" t="str">
        <f t="shared" si="1"/>
        <v>Sobrepeso</v>
      </c>
    </row>
    <row r="29" spans="9:21" ht="17.25" x14ac:dyDescent="0.3">
      <c r="I29" s="12"/>
      <c r="J29" s="10"/>
      <c r="K29" s="10"/>
      <c r="L29" s="10"/>
      <c r="M29" s="10"/>
      <c r="N29" s="11"/>
      <c r="O29" s="6"/>
      <c r="P29" s="8"/>
    </row>
    <row r="30" spans="9:21" x14ac:dyDescent="0.25">
      <c r="I30" s="13"/>
      <c r="O30" s="6"/>
      <c r="P30" s="8"/>
    </row>
    <row r="31" spans="9:21" ht="17.25" x14ac:dyDescent="0.3">
      <c r="I31" s="12"/>
      <c r="J31" s="10"/>
      <c r="K31" s="10"/>
      <c r="L31" s="10"/>
      <c r="M31" s="10"/>
      <c r="N31" s="11"/>
      <c r="O31" s="6"/>
      <c r="P31" s="8"/>
    </row>
    <row r="32" spans="9:21" x14ac:dyDescent="0.25">
      <c r="I32" s="13"/>
      <c r="O32" s="6"/>
      <c r="P32" s="8"/>
    </row>
    <row r="33" spans="9:16" ht="17.25" x14ac:dyDescent="0.3">
      <c r="I33" s="12"/>
      <c r="J33" s="10"/>
      <c r="K33" s="10"/>
      <c r="L33" s="10"/>
      <c r="M33" s="10"/>
      <c r="N33" s="11"/>
      <c r="O33" s="6"/>
      <c r="P33" s="8"/>
    </row>
    <row r="34" spans="9:16" x14ac:dyDescent="0.25">
      <c r="I34" s="13"/>
      <c r="O34" s="6"/>
      <c r="P34" s="8"/>
    </row>
    <row r="35" spans="9:16" ht="17.25" x14ac:dyDescent="0.3">
      <c r="I35" s="12"/>
      <c r="J35" s="10"/>
      <c r="K35" s="10"/>
      <c r="L35" s="10"/>
      <c r="M35" s="10"/>
      <c r="N35" s="11"/>
      <c r="O35" s="6"/>
      <c r="P35" s="8"/>
    </row>
    <row r="36" spans="9:16" x14ac:dyDescent="0.25">
      <c r="I36" s="13"/>
      <c r="O36" s="6"/>
      <c r="P36" s="8"/>
    </row>
    <row r="37" spans="9:16" ht="17.25" x14ac:dyDescent="0.3">
      <c r="I37" s="12"/>
      <c r="J37" s="10"/>
      <c r="K37" s="10"/>
      <c r="L37" s="10"/>
      <c r="M37" s="10"/>
      <c r="N37" s="11"/>
      <c r="O37" s="6"/>
      <c r="P37" s="8"/>
    </row>
    <row r="38" spans="9:16" x14ac:dyDescent="0.25">
      <c r="I38" s="13"/>
      <c r="O38" s="6"/>
      <c r="P38" s="8"/>
    </row>
    <row r="39" spans="9:16" x14ac:dyDescent="0.25">
      <c r="I39" s="13"/>
      <c r="P39" s="2"/>
    </row>
    <row r="40" spans="9:16" x14ac:dyDescent="0.25">
      <c r="I40" s="13"/>
      <c r="P40" s="2"/>
    </row>
    <row r="41" spans="9:16" x14ac:dyDescent="0.25">
      <c r="I41" s="13"/>
      <c r="P41" s="2"/>
    </row>
    <row r="42" spans="9:16" x14ac:dyDescent="0.25">
      <c r="I42" s="13"/>
      <c r="P42" s="2"/>
    </row>
    <row r="43" spans="9:16" x14ac:dyDescent="0.25">
      <c r="I43" s="13"/>
      <c r="P43" s="2"/>
    </row>
    <row r="44" spans="9:16" x14ac:dyDescent="0.25">
      <c r="I44" s="13"/>
      <c r="P44" s="2"/>
    </row>
    <row r="45" spans="9:16" x14ac:dyDescent="0.25">
      <c r="I45" s="13"/>
      <c r="P45" s="2"/>
    </row>
    <row r="46" spans="9:16" x14ac:dyDescent="0.25">
      <c r="I46" s="13"/>
      <c r="P46" s="2"/>
    </row>
    <row r="47" spans="9:16" x14ac:dyDescent="0.25">
      <c r="I47" s="13"/>
      <c r="P47" s="2"/>
    </row>
    <row r="48" spans="9:16" x14ac:dyDescent="0.25">
      <c r="I48" s="13"/>
      <c r="P48" s="2"/>
    </row>
    <row r="49" spans="9:16" x14ac:dyDescent="0.25">
      <c r="I49" s="13"/>
      <c r="P49" s="2"/>
    </row>
    <row r="50" spans="9:16" x14ac:dyDescent="0.25">
      <c r="I50" s="13"/>
      <c r="P50" s="2"/>
    </row>
    <row r="51" spans="9:16" x14ac:dyDescent="0.25">
      <c r="I51" s="13"/>
      <c r="P51" s="2"/>
    </row>
    <row r="52" spans="9:16" x14ac:dyDescent="0.25">
      <c r="I52" s="13"/>
      <c r="P52" s="2"/>
    </row>
    <row r="53" spans="9:16" x14ac:dyDescent="0.25">
      <c r="I53" s="13"/>
      <c r="P53" s="2"/>
    </row>
    <row r="54" spans="9:16" x14ac:dyDescent="0.25">
      <c r="I54" s="13"/>
      <c r="P54" s="2"/>
    </row>
    <row r="55" spans="9:16" x14ac:dyDescent="0.25">
      <c r="I55" s="13"/>
      <c r="P55" s="2"/>
    </row>
    <row r="56" spans="9:16" x14ac:dyDescent="0.25">
      <c r="I56" s="13"/>
      <c r="P56" s="2"/>
    </row>
    <row r="57" spans="9:16" x14ac:dyDescent="0.25">
      <c r="I57" s="13"/>
      <c r="P57" s="2"/>
    </row>
    <row r="58" spans="9:16" x14ac:dyDescent="0.25">
      <c r="I58" s="13"/>
      <c r="P58" s="2"/>
    </row>
    <row r="59" spans="9:16" x14ac:dyDescent="0.25">
      <c r="I59" s="13"/>
      <c r="P59" s="2"/>
    </row>
    <row r="60" spans="9:16" x14ac:dyDescent="0.25">
      <c r="I60" s="13"/>
      <c r="P60" s="2"/>
    </row>
    <row r="61" spans="9:16" x14ac:dyDescent="0.25">
      <c r="I61" s="13"/>
      <c r="P61" s="2"/>
    </row>
    <row r="62" spans="9:16" x14ac:dyDescent="0.25">
      <c r="I62" s="13"/>
      <c r="P62" s="2"/>
    </row>
    <row r="63" spans="9:16" x14ac:dyDescent="0.25">
      <c r="I63" s="13"/>
      <c r="P63" s="2"/>
    </row>
    <row r="64" spans="9:16" x14ac:dyDescent="0.25">
      <c r="I64" s="13"/>
      <c r="P64" s="2"/>
    </row>
    <row r="65" spans="9:16" x14ac:dyDescent="0.25">
      <c r="I65" s="13"/>
      <c r="P65" s="2"/>
    </row>
    <row r="66" spans="9:16" x14ac:dyDescent="0.25">
      <c r="I66" s="13"/>
      <c r="P66" s="2"/>
    </row>
    <row r="67" spans="9:16" x14ac:dyDescent="0.25">
      <c r="I67" s="13"/>
      <c r="P67" s="2"/>
    </row>
    <row r="68" spans="9:16" x14ac:dyDescent="0.25">
      <c r="I68" s="13"/>
      <c r="P68" s="2"/>
    </row>
    <row r="69" spans="9:16" x14ac:dyDescent="0.25">
      <c r="I69" s="13"/>
      <c r="P69" s="2"/>
    </row>
    <row r="70" spans="9:16" x14ac:dyDescent="0.25">
      <c r="I70" s="13"/>
      <c r="P70" s="2"/>
    </row>
    <row r="71" spans="9:16" x14ac:dyDescent="0.25">
      <c r="I71" s="13"/>
      <c r="P71" s="2"/>
    </row>
    <row r="72" spans="9:16" x14ac:dyDescent="0.25">
      <c r="I72" s="13"/>
      <c r="P72" s="2"/>
    </row>
    <row r="73" spans="9:16" x14ac:dyDescent="0.25">
      <c r="I73" s="13"/>
      <c r="P73" s="2"/>
    </row>
    <row r="74" spans="9:16" x14ac:dyDescent="0.25">
      <c r="I74" s="13"/>
      <c r="P74" s="2"/>
    </row>
    <row r="75" spans="9:16" x14ac:dyDescent="0.25">
      <c r="I75" s="13"/>
      <c r="P75" s="2"/>
    </row>
    <row r="76" spans="9:16" x14ac:dyDescent="0.25">
      <c r="I76" s="13"/>
      <c r="P76" s="2"/>
    </row>
    <row r="77" spans="9:16" x14ac:dyDescent="0.25">
      <c r="I77" s="13"/>
      <c r="P77" s="2"/>
    </row>
    <row r="78" spans="9:16" x14ac:dyDescent="0.25">
      <c r="I78" s="13"/>
      <c r="P78" s="2"/>
    </row>
    <row r="79" spans="9:16" x14ac:dyDescent="0.25">
      <c r="I79" s="13"/>
      <c r="P79" s="2"/>
    </row>
    <row r="80" spans="9:16" x14ac:dyDescent="0.25">
      <c r="I80" s="13"/>
    </row>
    <row r="81" spans="9:9" x14ac:dyDescent="0.25">
      <c r="I81" s="13"/>
    </row>
    <row r="82" spans="9:9" x14ac:dyDescent="0.25">
      <c r="I82" s="13"/>
    </row>
    <row r="83" spans="9:9" x14ac:dyDescent="0.25">
      <c r="I83" s="13"/>
    </row>
    <row r="84" spans="9:9" x14ac:dyDescent="0.25">
      <c r="I84" s="13"/>
    </row>
    <row r="85" spans="9:9" x14ac:dyDescent="0.25">
      <c r="I85" s="13"/>
    </row>
    <row r="86" spans="9:9" x14ac:dyDescent="0.25">
      <c r="I86" s="13"/>
    </row>
    <row r="87" spans="9:9" x14ac:dyDescent="0.25">
      <c r="I87" s="13"/>
    </row>
    <row r="88" spans="9:9" x14ac:dyDescent="0.25">
      <c r="I88" s="13"/>
    </row>
    <row r="89" spans="9:9" x14ac:dyDescent="0.25">
      <c r="I89" s="13"/>
    </row>
    <row r="90" spans="9:9" x14ac:dyDescent="0.25">
      <c r="I90" s="13"/>
    </row>
    <row r="91" spans="9:9" x14ac:dyDescent="0.25">
      <c r="I91" s="13"/>
    </row>
    <row r="92" spans="9:9" x14ac:dyDescent="0.25">
      <c r="I92" s="13"/>
    </row>
    <row r="93" spans="9:9" x14ac:dyDescent="0.25">
      <c r="I93" s="13"/>
    </row>
    <row r="94" spans="9:9" x14ac:dyDescent="0.25">
      <c r="I94" s="13"/>
    </row>
    <row r="95" spans="9:9" x14ac:dyDescent="0.25">
      <c r="I95" s="13"/>
    </row>
    <row r="96" spans="9:9" x14ac:dyDescent="0.25">
      <c r="I96" s="13"/>
    </row>
    <row r="97" spans="9:9" x14ac:dyDescent="0.25">
      <c r="I97" s="13"/>
    </row>
    <row r="98" spans="9:9" x14ac:dyDescent="0.25">
      <c r="I98" s="13"/>
    </row>
    <row r="99" spans="9:9" x14ac:dyDescent="0.25">
      <c r="I99" s="13"/>
    </row>
    <row r="100" spans="9:9" x14ac:dyDescent="0.25">
      <c r="I100" s="13"/>
    </row>
    <row r="101" spans="9:9" x14ac:dyDescent="0.25">
      <c r="I101" s="13"/>
    </row>
    <row r="102" spans="9:9" x14ac:dyDescent="0.25">
      <c r="I102" s="13"/>
    </row>
    <row r="103" spans="9:9" x14ac:dyDescent="0.25">
      <c r="I103" s="13"/>
    </row>
    <row r="104" spans="9:9" x14ac:dyDescent="0.25">
      <c r="I104" s="13"/>
    </row>
  </sheetData>
  <mergeCells count="9">
    <mergeCell ref="S6:U6"/>
    <mergeCell ref="S2:T2"/>
    <mergeCell ref="S3:T3"/>
    <mergeCell ref="S4:T4"/>
    <mergeCell ref="W9:Z11"/>
    <mergeCell ref="I6:N6"/>
    <mergeCell ref="N2:O2"/>
    <mergeCell ref="N3:O3"/>
    <mergeCell ref="N4:O4"/>
  </mergeCells>
  <conditionalFormatting sqref="J10:N10">
    <cfRule type="cellIs" dxfId="4" priority="6" operator="lessThan">
      <formula>4</formula>
    </cfRule>
  </conditionalFormatting>
  <conditionalFormatting sqref="J10:N24">
    <cfRule type="cellIs" dxfId="3" priority="3" operator="lessThanOrEqual">
      <formula>3.9</formula>
    </cfRule>
    <cfRule type="cellIs" dxfId="2" priority="4" operator="greaterThanOrEqual">
      <formula>4</formula>
    </cfRule>
  </conditionalFormatting>
  <conditionalFormatting sqref="P10:P24">
    <cfRule type="containsText" dxfId="1" priority="1" operator="containsText" text="Reprobado">
      <formula>NOT(ISERROR(SEARCH("Reprobado",P10)))</formula>
    </cfRule>
    <cfRule type="containsText" dxfId="0" priority="2" operator="containsText" text="Aprobado">
      <formula>NOT(ISERROR(SEARCH("Aprobado",P10)))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N31"/>
  <sheetViews>
    <sheetView showGridLines="0" topLeftCell="A4" zoomScale="115" zoomScaleNormal="115" workbookViewId="0">
      <selection activeCell="M31" sqref="M31"/>
    </sheetView>
  </sheetViews>
  <sheetFormatPr baseColWidth="10" defaultRowHeight="15" x14ac:dyDescent="0.25"/>
  <cols>
    <col min="1" max="1" width="11.140625" bestFit="1" customWidth="1"/>
    <col min="2" max="2" width="20.85546875" bestFit="1" customWidth="1"/>
    <col min="3" max="3" width="13" bestFit="1" customWidth="1"/>
    <col min="4" max="4" width="10.5703125" bestFit="1" customWidth="1"/>
    <col min="5" max="5" width="14.42578125" bestFit="1" customWidth="1"/>
    <col min="6" max="6" width="9.5703125" bestFit="1" customWidth="1"/>
    <col min="7" max="7" width="12.28515625" bestFit="1" customWidth="1"/>
    <col min="8" max="8" width="11.7109375" bestFit="1" customWidth="1"/>
    <col min="9" max="9" width="13.85546875" bestFit="1" customWidth="1"/>
    <col min="10" max="10" width="17.7109375" bestFit="1" customWidth="1"/>
    <col min="12" max="12" width="20.85546875" bestFit="1" customWidth="1"/>
    <col min="13" max="13" width="26" customWidth="1"/>
    <col min="14" max="14" width="11.85546875" bestFit="1" customWidth="1"/>
  </cols>
  <sheetData>
    <row r="2" spans="9:14" x14ac:dyDescent="0.25">
      <c r="J2" s="4"/>
    </row>
    <row r="3" spans="9:14" x14ac:dyDescent="0.25">
      <c r="J3" s="5"/>
    </row>
    <row r="4" spans="9:14" x14ac:dyDescent="0.25">
      <c r="I4" s="55" t="s">
        <v>67</v>
      </c>
      <c r="J4" s="55"/>
      <c r="K4" s="55"/>
      <c r="L4" s="55"/>
      <c r="M4" s="55"/>
    </row>
    <row r="5" spans="9:14" x14ac:dyDescent="0.25">
      <c r="I5" s="55" t="s">
        <v>68</v>
      </c>
      <c r="J5" s="55"/>
      <c r="K5" s="55"/>
      <c r="L5" s="55"/>
      <c r="M5" s="55"/>
    </row>
    <row r="6" spans="9:14" x14ac:dyDescent="0.25">
      <c r="I6" s="55" t="s">
        <v>69</v>
      </c>
      <c r="J6" s="55"/>
      <c r="K6" s="55"/>
      <c r="L6" s="55"/>
      <c r="M6" s="55"/>
    </row>
    <row r="7" spans="9:14" x14ac:dyDescent="0.25">
      <c r="I7" s="55" t="s">
        <v>70</v>
      </c>
      <c r="J7" s="55"/>
      <c r="K7" s="55"/>
      <c r="L7" s="55"/>
      <c r="M7" s="55"/>
    </row>
    <row r="11" spans="9:14" x14ac:dyDescent="0.25">
      <c r="I11" s="58" t="s">
        <v>80</v>
      </c>
      <c r="J11" s="55"/>
      <c r="K11" s="55"/>
      <c r="L11" s="55"/>
      <c r="M11" s="55"/>
    </row>
    <row r="12" spans="9:14" ht="25.5" x14ac:dyDescent="0.25">
      <c r="I12" s="56" t="s">
        <v>71</v>
      </c>
      <c r="J12" s="56" t="s">
        <v>72</v>
      </c>
      <c r="K12" s="56" t="s">
        <v>73</v>
      </c>
      <c r="L12" s="56" t="s">
        <v>81</v>
      </c>
      <c r="M12" s="56" t="s">
        <v>82</v>
      </c>
      <c r="N12" s="56" t="s">
        <v>84</v>
      </c>
    </row>
    <row r="13" spans="9:14" x14ac:dyDescent="0.25">
      <c r="I13" s="57" t="s">
        <v>76</v>
      </c>
      <c r="J13" s="57">
        <v>19</v>
      </c>
      <c r="K13" s="57">
        <v>7</v>
      </c>
      <c r="L13" s="57" t="b">
        <f>J13&lt;=19</f>
        <v>1</v>
      </c>
      <c r="M13" s="57" t="b">
        <f>K13&gt;=4</f>
        <v>1</v>
      </c>
      <c r="N13" s="24" t="b">
        <f>AND(L13:M13)</f>
        <v>1</v>
      </c>
    </row>
    <row r="14" spans="9:14" x14ac:dyDescent="0.25">
      <c r="I14" s="57" t="s">
        <v>77</v>
      </c>
      <c r="J14" s="57">
        <v>22</v>
      </c>
      <c r="K14" s="57">
        <v>6</v>
      </c>
      <c r="L14" s="57" t="b">
        <f t="shared" ref="L14:L16" si="0">J14&lt;=19</f>
        <v>0</v>
      </c>
      <c r="M14" s="57" t="b">
        <f t="shared" ref="M14:M16" si="1">K14&gt;=4</f>
        <v>1</v>
      </c>
      <c r="N14" s="24" t="b">
        <f t="shared" ref="N14:N16" si="2">AND(L14:M14)</f>
        <v>0</v>
      </c>
    </row>
    <row r="15" spans="9:14" x14ac:dyDescent="0.25">
      <c r="I15" s="57" t="s">
        <v>78</v>
      </c>
      <c r="J15" s="57">
        <v>12</v>
      </c>
      <c r="K15" s="57">
        <v>2</v>
      </c>
      <c r="L15" s="57" t="b">
        <f t="shared" si="0"/>
        <v>1</v>
      </c>
      <c r="M15" s="57" t="b">
        <f t="shared" si="1"/>
        <v>0</v>
      </c>
      <c r="N15" s="24" t="b">
        <f t="shared" si="2"/>
        <v>0</v>
      </c>
    </row>
    <row r="16" spans="9:14" x14ac:dyDescent="0.25">
      <c r="I16" s="57" t="s">
        <v>79</v>
      </c>
      <c r="J16" s="57">
        <v>23</v>
      </c>
      <c r="K16" s="57">
        <v>3</v>
      </c>
      <c r="L16" s="57" t="b">
        <f t="shared" si="0"/>
        <v>0</v>
      </c>
      <c r="M16" s="57" t="b">
        <f t="shared" si="1"/>
        <v>0</v>
      </c>
      <c r="N16" s="24" t="b">
        <f t="shared" si="2"/>
        <v>0</v>
      </c>
    </row>
    <row r="18" spans="9:14" x14ac:dyDescent="0.25">
      <c r="I18" s="59" t="s">
        <v>83</v>
      </c>
    </row>
    <row r="19" spans="9:14" ht="25.5" x14ac:dyDescent="0.25">
      <c r="I19" s="56" t="s">
        <v>71</v>
      </c>
      <c r="J19" s="56" t="s">
        <v>72</v>
      </c>
      <c r="K19" s="56" t="s">
        <v>73</v>
      </c>
      <c r="L19" s="56" t="s">
        <v>81</v>
      </c>
      <c r="M19" s="56" t="s">
        <v>82</v>
      </c>
      <c r="N19" s="56" t="s">
        <v>85</v>
      </c>
    </row>
    <row r="20" spans="9:14" x14ac:dyDescent="0.25">
      <c r="I20" s="57" t="s">
        <v>76</v>
      </c>
      <c r="J20" s="57">
        <v>19</v>
      </c>
      <c r="K20" s="57">
        <v>7</v>
      </c>
      <c r="L20" s="57" t="b">
        <f>J20&lt;=19</f>
        <v>1</v>
      </c>
      <c r="M20" s="57" t="b">
        <f>K20&gt;=4</f>
        <v>1</v>
      </c>
      <c r="N20" s="24" t="b">
        <f>OR(L20:M20)</f>
        <v>1</v>
      </c>
    </row>
    <row r="21" spans="9:14" x14ac:dyDescent="0.25">
      <c r="I21" s="57" t="s">
        <v>77</v>
      </c>
      <c r="J21" s="57">
        <v>22</v>
      </c>
      <c r="K21" s="57">
        <v>6</v>
      </c>
      <c r="L21" s="57" t="b">
        <f t="shared" ref="L21:L23" si="3">J21&lt;=19</f>
        <v>0</v>
      </c>
      <c r="M21" s="57" t="b">
        <f t="shared" ref="M21:M23" si="4">K21&gt;=4</f>
        <v>1</v>
      </c>
      <c r="N21" s="24" t="b">
        <f t="shared" ref="N21:N23" si="5">OR(L21:M21)</f>
        <v>1</v>
      </c>
    </row>
    <row r="22" spans="9:14" x14ac:dyDescent="0.25">
      <c r="I22" s="57" t="s">
        <v>78</v>
      </c>
      <c r="J22" s="57">
        <v>12</v>
      </c>
      <c r="K22" s="57">
        <v>2</v>
      </c>
      <c r="L22" s="57" t="b">
        <f t="shared" si="3"/>
        <v>1</v>
      </c>
      <c r="M22" s="57" t="b">
        <f t="shared" si="4"/>
        <v>0</v>
      </c>
      <c r="N22" s="24" t="b">
        <f t="shared" si="5"/>
        <v>1</v>
      </c>
    </row>
    <row r="23" spans="9:14" x14ac:dyDescent="0.25">
      <c r="I23" s="57" t="s">
        <v>79</v>
      </c>
      <c r="J23" s="57">
        <v>23</v>
      </c>
      <c r="K23" s="57">
        <v>3</v>
      </c>
      <c r="L23" s="57" t="b">
        <f t="shared" si="3"/>
        <v>0</v>
      </c>
      <c r="M23" s="57" t="b">
        <f t="shared" si="4"/>
        <v>0</v>
      </c>
      <c r="N23" s="24" t="b">
        <f t="shared" si="5"/>
        <v>0</v>
      </c>
    </row>
    <row r="27" spans="9:14" ht="25.5" x14ac:dyDescent="0.25">
      <c r="I27" s="56" t="s">
        <v>71</v>
      </c>
      <c r="J27" s="56" t="s">
        <v>72</v>
      </c>
      <c r="K27" s="56" t="s">
        <v>73</v>
      </c>
      <c r="L27" s="56" t="s">
        <v>74</v>
      </c>
      <c r="M27" s="56" t="s">
        <v>75</v>
      </c>
    </row>
    <row r="28" spans="9:14" x14ac:dyDescent="0.25">
      <c r="I28" s="57" t="s">
        <v>76</v>
      </c>
      <c r="J28" s="57">
        <v>19</v>
      </c>
      <c r="K28" s="57">
        <v>7</v>
      </c>
      <c r="L28" s="57" t="b">
        <f>AND(J28&lt;=19,K28&gt;=4)</f>
        <v>1</v>
      </c>
      <c r="M28" s="57" t="b">
        <f>OR(J28&lt;=19,K28&gt;=4)</f>
        <v>1</v>
      </c>
    </row>
    <row r="29" spans="9:14" x14ac:dyDescent="0.25">
      <c r="I29" s="57" t="s">
        <v>77</v>
      </c>
      <c r="J29" s="57">
        <v>22</v>
      </c>
      <c r="K29" s="57">
        <v>6</v>
      </c>
      <c r="L29" s="57" t="b">
        <f t="shared" ref="L29:L31" si="6">AND(J29&lt;=19,K29&gt;=4)</f>
        <v>0</v>
      </c>
      <c r="M29" s="57" t="b">
        <f t="shared" ref="M29:M31" si="7">OR(J29&lt;=19,K29&gt;=4)</f>
        <v>1</v>
      </c>
    </row>
    <row r="30" spans="9:14" x14ac:dyDescent="0.25">
      <c r="I30" s="57" t="s">
        <v>78</v>
      </c>
      <c r="J30" s="57">
        <v>12</v>
      </c>
      <c r="K30" s="57">
        <v>2</v>
      </c>
      <c r="L30" s="57" t="b">
        <f t="shared" si="6"/>
        <v>0</v>
      </c>
      <c r="M30" s="57" t="b">
        <f t="shared" si="7"/>
        <v>1</v>
      </c>
    </row>
    <row r="31" spans="9:14" x14ac:dyDescent="0.25">
      <c r="I31" s="57" t="s">
        <v>79</v>
      </c>
      <c r="J31" s="57">
        <v>23</v>
      </c>
      <c r="K31" s="57">
        <v>3</v>
      </c>
      <c r="L31" s="57" t="b">
        <f t="shared" si="6"/>
        <v>0</v>
      </c>
      <c r="M31" s="57" t="b">
        <f t="shared" si="7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3"/>
  <sheetViews>
    <sheetView showGridLines="0" workbookViewId="0">
      <selection activeCell="E44" sqref="E44:F53"/>
    </sheetView>
  </sheetViews>
  <sheetFormatPr baseColWidth="10" defaultRowHeight="15" x14ac:dyDescent="0.25"/>
  <cols>
    <col min="1" max="1" width="15.85546875" customWidth="1"/>
    <col min="2" max="2" width="14.85546875" customWidth="1"/>
    <col min="3" max="3" width="15" customWidth="1"/>
    <col min="4" max="4" width="16.85546875" customWidth="1"/>
    <col min="5" max="5" width="11.85546875" bestFit="1" customWidth="1"/>
    <col min="6" max="6" width="12.42578125" customWidth="1"/>
    <col min="11" max="11" width="14.28515625" customWidth="1"/>
    <col min="13" max="13" width="14.42578125" customWidth="1"/>
    <col min="14" max="14" width="13.42578125" customWidth="1"/>
  </cols>
  <sheetData>
    <row r="9" spans="10:17" x14ac:dyDescent="0.25">
      <c r="J9" s="55" t="s">
        <v>86</v>
      </c>
      <c r="K9" s="55"/>
      <c r="L9" s="55"/>
      <c r="M9" s="55"/>
      <c r="N9" s="55"/>
      <c r="O9" s="55"/>
      <c r="P9" s="55"/>
      <c r="Q9" s="55"/>
    </row>
    <row r="10" spans="10:17" x14ac:dyDescent="0.25">
      <c r="J10" s="55" t="s">
        <v>87</v>
      </c>
      <c r="K10" s="55"/>
      <c r="L10" s="55"/>
      <c r="M10" s="55"/>
      <c r="N10" s="55"/>
      <c r="O10" s="55"/>
      <c r="P10" s="55"/>
      <c r="Q10" s="55"/>
    </row>
    <row r="11" spans="10:17" x14ac:dyDescent="0.25">
      <c r="J11" s="55"/>
      <c r="K11" s="55"/>
      <c r="L11" s="55"/>
      <c r="M11" s="55"/>
      <c r="N11" s="55"/>
      <c r="O11" s="55"/>
      <c r="P11" s="55"/>
      <c r="Q11" s="55"/>
    </row>
    <row r="12" spans="10:17" ht="76.5" x14ac:dyDescent="0.25">
      <c r="J12" s="56" t="s">
        <v>71</v>
      </c>
      <c r="K12" s="56" t="s">
        <v>72</v>
      </c>
      <c r="L12" s="56" t="s">
        <v>73</v>
      </c>
      <c r="M12" s="56" t="s">
        <v>88</v>
      </c>
      <c r="N12" s="56" t="s">
        <v>89</v>
      </c>
      <c r="O12" s="55"/>
      <c r="P12" s="55"/>
      <c r="Q12" s="55"/>
    </row>
    <row r="13" spans="10:17" x14ac:dyDescent="0.25">
      <c r="J13" s="57" t="s">
        <v>76</v>
      </c>
      <c r="K13" s="57">
        <v>19</v>
      </c>
      <c r="L13" s="57">
        <v>7</v>
      </c>
      <c r="M13" s="57" t="str">
        <f>IF(AND(K13&lt;=19,L13&gt;=4),"Aprobado","Reprobado")</f>
        <v>Aprobado</v>
      </c>
      <c r="N13" s="57" t="str">
        <f>IF(OR(K13&lt;=19,L13&gt;=4),"Aprobado","Reprobado")</f>
        <v>Aprobado</v>
      </c>
      <c r="O13" s="55"/>
      <c r="P13" s="55"/>
      <c r="Q13" s="55"/>
    </row>
    <row r="14" spans="10:17" x14ac:dyDescent="0.25">
      <c r="J14" s="57" t="s">
        <v>77</v>
      </c>
      <c r="K14" s="57">
        <v>22</v>
      </c>
      <c r="L14" s="57">
        <v>6</v>
      </c>
      <c r="M14" s="57" t="str">
        <f t="shared" ref="M14:M16" si="0">IF(AND(K14&lt;=19,L14&gt;=4),"Aprobado","Reprobado")</f>
        <v>Reprobado</v>
      </c>
      <c r="N14" s="57" t="str">
        <f t="shared" ref="N14:N16" si="1">IF(OR(K14&lt;=19,L14&gt;=4),"Aprobado","Reprobado")</f>
        <v>Aprobado</v>
      </c>
      <c r="O14" s="55"/>
      <c r="P14" s="55"/>
      <c r="Q14" s="55"/>
    </row>
    <row r="15" spans="10:17" x14ac:dyDescent="0.25">
      <c r="J15" s="57" t="s">
        <v>78</v>
      </c>
      <c r="K15" s="57">
        <v>12</v>
      </c>
      <c r="L15" s="57">
        <v>2</v>
      </c>
      <c r="M15" s="57" t="str">
        <f t="shared" si="0"/>
        <v>Reprobado</v>
      </c>
      <c r="N15" s="57" t="str">
        <f t="shared" si="1"/>
        <v>Aprobado</v>
      </c>
      <c r="O15" s="55"/>
      <c r="P15" s="55"/>
      <c r="Q15" s="55"/>
    </row>
    <row r="16" spans="10:17" x14ac:dyDescent="0.25">
      <c r="J16" s="57" t="s">
        <v>79</v>
      </c>
      <c r="K16" s="57">
        <v>23</v>
      </c>
      <c r="L16" s="57">
        <v>3</v>
      </c>
      <c r="M16" s="57" t="str">
        <f t="shared" si="0"/>
        <v>Reprobado</v>
      </c>
      <c r="N16" s="57" t="str">
        <f t="shared" si="1"/>
        <v>Reprobado</v>
      </c>
      <c r="O16" s="55"/>
      <c r="P16" s="55"/>
      <c r="Q16" s="55"/>
    </row>
    <row r="17" spans="10:17" x14ac:dyDescent="0.25">
      <c r="J17" s="55"/>
      <c r="K17" s="55"/>
      <c r="L17" s="55"/>
      <c r="M17" s="55"/>
      <c r="N17" s="55"/>
      <c r="O17" s="55"/>
      <c r="P17" s="55"/>
      <c r="Q17" s="55"/>
    </row>
    <row r="18" spans="10:17" x14ac:dyDescent="0.25">
      <c r="J18" s="55" t="s">
        <v>90</v>
      </c>
      <c r="K18" s="55"/>
      <c r="L18" s="55"/>
      <c r="M18" s="55"/>
      <c r="N18" s="55"/>
      <c r="O18" s="55"/>
      <c r="P18" s="55"/>
      <c r="Q18" s="55"/>
    </row>
    <row r="19" spans="10:17" x14ac:dyDescent="0.25">
      <c r="J19" s="55"/>
      <c r="K19" s="55"/>
      <c r="L19" s="55"/>
      <c r="M19" s="55"/>
      <c r="N19" s="55"/>
      <c r="O19" s="55"/>
      <c r="P19" s="55"/>
      <c r="Q19" s="55"/>
    </row>
    <row r="20" spans="10:17" ht="18" x14ac:dyDescent="0.25">
      <c r="J20" s="60" t="s">
        <v>92</v>
      </c>
      <c r="K20" s="55"/>
      <c r="L20" s="55"/>
      <c r="M20" s="55"/>
      <c r="N20" s="55"/>
      <c r="O20" s="55"/>
      <c r="P20" s="55"/>
      <c r="Q20" s="55"/>
    </row>
    <row r="21" spans="10:17" x14ac:dyDescent="0.25">
      <c r="J21" s="55"/>
      <c r="K21" s="55"/>
      <c r="L21" s="55"/>
      <c r="M21" s="55"/>
      <c r="N21" s="55"/>
      <c r="O21" s="55"/>
      <c r="P21" s="55"/>
      <c r="Q21" s="55"/>
    </row>
    <row r="22" spans="10:17" x14ac:dyDescent="0.25">
      <c r="J22" s="55"/>
      <c r="K22" s="55"/>
      <c r="L22" s="55"/>
      <c r="M22" s="55"/>
      <c r="N22" s="55"/>
      <c r="O22" s="55"/>
      <c r="P22" s="55"/>
      <c r="Q22" s="55"/>
    </row>
    <row r="23" spans="10:17" x14ac:dyDescent="0.25">
      <c r="J23" s="55"/>
      <c r="K23" s="55"/>
      <c r="L23" s="55"/>
      <c r="M23" s="55"/>
      <c r="N23" s="55"/>
      <c r="O23" s="55"/>
      <c r="P23" s="55"/>
      <c r="Q23" s="55"/>
    </row>
    <row r="24" spans="10:17" x14ac:dyDescent="0.25">
      <c r="J24" s="55"/>
      <c r="K24" s="55"/>
      <c r="L24" s="55"/>
      <c r="M24" s="55"/>
      <c r="N24" s="55"/>
      <c r="O24" s="55"/>
      <c r="P24" s="55"/>
      <c r="Q24" s="55"/>
    </row>
    <row r="25" spans="10:17" x14ac:dyDescent="0.25">
      <c r="J25" s="55"/>
      <c r="K25" s="55"/>
      <c r="L25" s="55"/>
      <c r="M25" s="55"/>
      <c r="N25" s="55"/>
      <c r="O25" s="55"/>
      <c r="P25" s="55"/>
      <c r="Q25" s="55"/>
    </row>
    <row r="26" spans="10:17" x14ac:dyDescent="0.25">
      <c r="J26" s="55"/>
      <c r="K26" s="55"/>
      <c r="L26" s="55"/>
      <c r="M26" s="55"/>
      <c r="N26" s="55"/>
      <c r="O26" s="55"/>
      <c r="P26" s="55"/>
      <c r="Q26" s="55"/>
    </row>
    <row r="27" spans="10:17" x14ac:dyDescent="0.25">
      <c r="J27" s="55"/>
      <c r="K27" s="55"/>
      <c r="L27" s="55"/>
      <c r="M27" s="55"/>
      <c r="N27" s="55"/>
      <c r="O27" s="55"/>
      <c r="P27" s="55"/>
      <c r="Q27" s="55"/>
    </row>
    <row r="28" spans="10:17" x14ac:dyDescent="0.25">
      <c r="J28" s="55"/>
      <c r="K28" s="55"/>
      <c r="L28" s="55"/>
      <c r="M28" s="55"/>
      <c r="N28" s="55"/>
      <c r="O28" s="55"/>
      <c r="P28" s="55"/>
      <c r="Q28" s="55"/>
    </row>
    <row r="29" spans="10:17" x14ac:dyDescent="0.25">
      <c r="J29" s="55" t="s">
        <v>91</v>
      </c>
      <c r="K29" s="55"/>
      <c r="L29" s="55"/>
      <c r="M29" s="55"/>
      <c r="N29" s="55"/>
      <c r="O29" s="55"/>
      <c r="P29" s="55"/>
      <c r="Q29" s="55"/>
    </row>
    <row r="34" spans="1:15" x14ac:dyDescent="0.25">
      <c r="A34" s="61" t="s">
        <v>116</v>
      </c>
      <c r="B34" s="61"/>
      <c r="C34" s="61"/>
      <c r="D34" s="61"/>
      <c r="E34" s="61"/>
      <c r="F34" s="61"/>
      <c r="G34" s="61"/>
      <c r="I34" s="61" t="s">
        <v>130</v>
      </c>
      <c r="J34" s="61"/>
      <c r="K34" s="61"/>
      <c r="L34" s="61"/>
      <c r="M34" s="61"/>
      <c r="N34" s="61"/>
      <c r="O34" s="61"/>
    </row>
    <row r="35" spans="1:15" ht="16.5" x14ac:dyDescent="0.3">
      <c r="A35" s="62"/>
      <c r="B35" s="63"/>
      <c r="C35" s="63"/>
      <c r="D35" s="63"/>
      <c r="E35" s="63"/>
      <c r="F35" s="63"/>
      <c r="G35" s="63"/>
      <c r="I35" s="65"/>
      <c r="J35" s="65"/>
      <c r="K35" s="65"/>
      <c r="L35" s="65"/>
      <c r="M35" s="65"/>
      <c r="N35" s="65"/>
      <c r="O35" s="65"/>
    </row>
    <row r="36" spans="1:15" x14ac:dyDescent="0.25">
      <c r="A36" s="64" t="s">
        <v>93</v>
      </c>
      <c r="B36" s="64"/>
      <c r="C36" s="64"/>
      <c r="D36" s="64"/>
      <c r="E36" s="64"/>
      <c r="F36" s="64"/>
      <c r="G36" s="64"/>
      <c r="I36" s="76" t="s">
        <v>133</v>
      </c>
      <c r="J36" s="76"/>
      <c r="K36" s="76"/>
      <c r="L36" s="76"/>
      <c r="M36" s="76"/>
      <c r="N36" s="76"/>
      <c r="O36" s="76"/>
    </row>
    <row r="37" spans="1:15" ht="16.5" x14ac:dyDescent="0.3">
      <c r="A37" s="65"/>
      <c r="B37" s="65"/>
      <c r="C37" s="65"/>
      <c r="D37" s="65"/>
      <c r="E37" s="65"/>
      <c r="F37" s="65"/>
      <c r="G37" s="65"/>
      <c r="I37" s="76"/>
      <c r="J37" s="76"/>
      <c r="K37" s="76"/>
      <c r="L37" s="76"/>
      <c r="M37" s="76"/>
      <c r="N37" s="76"/>
      <c r="O37" s="76"/>
    </row>
    <row r="38" spans="1:15" ht="16.5" x14ac:dyDescent="0.3">
      <c r="D38" s="65"/>
      <c r="E38" s="65"/>
      <c r="F38" s="65"/>
      <c r="G38" s="65"/>
      <c r="I38" s="65"/>
      <c r="J38" s="65"/>
      <c r="K38" s="65"/>
      <c r="L38" s="65"/>
      <c r="M38" s="65"/>
      <c r="N38" s="65"/>
      <c r="O38" s="65"/>
    </row>
    <row r="39" spans="1:15" ht="16.5" x14ac:dyDescent="0.3">
      <c r="A39" s="71" t="s">
        <v>94</v>
      </c>
      <c r="B39" s="71" t="s">
        <v>95</v>
      </c>
      <c r="C39" s="71" t="s">
        <v>6</v>
      </c>
      <c r="D39" s="65"/>
      <c r="E39" s="65"/>
      <c r="F39" s="65"/>
      <c r="G39" s="65"/>
      <c r="I39" s="71" t="s">
        <v>131</v>
      </c>
      <c r="J39" s="71" t="s">
        <v>132</v>
      </c>
      <c r="K39" s="71" t="s">
        <v>135</v>
      </c>
      <c r="N39" s="65"/>
      <c r="O39" s="65"/>
    </row>
    <row r="40" spans="1:15" ht="16.5" x14ac:dyDescent="0.3">
      <c r="A40" s="69" t="s">
        <v>96</v>
      </c>
      <c r="B40" s="69" t="s">
        <v>97</v>
      </c>
      <c r="C40" s="70">
        <v>0.1</v>
      </c>
      <c r="D40" s="65"/>
      <c r="E40" s="65"/>
      <c r="F40" s="65"/>
      <c r="G40" s="65"/>
      <c r="I40" s="69" t="s">
        <v>134</v>
      </c>
      <c r="J40" s="69" t="s">
        <v>136</v>
      </c>
      <c r="K40" s="69" t="s">
        <v>137</v>
      </c>
      <c r="N40" s="65"/>
      <c r="O40" s="65"/>
    </row>
    <row r="41" spans="1:15" ht="16.5" x14ac:dyDescent="0.3">
      <c r="A41" s="65"/>
      <c r="B41" s="66"/>
      <c r="C41" s="65"/>
      <c r="D41" s="65"/>
      <c r="E41" s="65"/>
      <c r="F41" s="65"/>
      <c r="G41" s="65"/>
      <c r="N41" s="65"/>
      <c r="O41" s="65"/>
    </row>
    <row r="42" spans="1:15" ht="16.5" x14ac:dyDescent="0.3">
      <c r="A42" s="65"/>
      <c r="B42" s="65"/>
      <c r="C42" s="65"/>
      <c r="D42" s="65"/>
      <c r="E42" s="67" t="s">
        <v>99</v>
      </c>
      <c r="F42" s="65"/>
      <c r="G42" s="65"/>
      <c r="I42" s="65"/>
      <c r="J42" s="65"/>
      <c r="K42" s="65"/>
      <c r="L42" s="65"/>
      <c r="M42" s="77" t="s">
        <v>117</v>
      </c>
      <c r="N42" s="65"/>
      <c r="O42" s="65"/>
    </row>
    <row r="43" spans="1:15" ht="16.5" x14ac:dyDescent="0.3">
      <c r="A43" s="71" t="s">
        <v>100</v>
      </c>
      <c r="B43" s="71" t="s">
        <v>101</v>
      </c>
      <c r="C43" s="71" t="s">
        <v>95</v>
      </c>
      <c r="D43" s="71" t="s">
        <v>94</v>
      </c>
      <c r="E43" s="72" t="s">
        <v>102</v>
      </c>
      <c r="F43" s="72" t="s">
        <v>103</v>
      </c>
      <c r="G43" s="65"/>
      <c r="I43" s="72" t="s">
        <v>0</v>
      </c>
      <c r="J43" s="72" t="s">
        <v>3</v>
      </c>
      <c r="K43" s="72" t="s">
        <v>118</v>
      </c>
      <c r="L43" s="72" t="s">
        <v>1</v>
      </c>
      <c r="M43" s="72" t="s">
        <v>119</v>
      </c>
      <c r="N43" s="72" t="s">
        <v>103</v>
      </c>
      <c r="O43" s="65"/>
    </row>
    <row r="44" spans="1:15" ht="16.5" x14ac:dyDescent="0.3">
      <c r="A44" s="68" t="s">
        <v>104</v>
      </c>
      <c r="B44" s="73">
        <v>1500000</v>
      </c>
      <c r="C44" s="74" t="s">
        <v>97</v>
      </c>
      <c r="D44" s="68" t="s">
        <v>105</v>
      </c>
      <c r="E44" s="75"/>
      <c r="F44" s="81"/>
      <c r="G44" s="65"/>
      <c r="I44" s="68" t="s">
        <v>120</v>
      </c>
      <c r="J44" s="80">
        <v>150000</v>
      </c>
      <c r="K44" s="68">
        <v>4</v>
      </c>
      <c r="L44" s="68">
        <v>40</v>
      </c>
      <c r="M44" s="75"/>
      <c r="N44" s="81"/>
      <c r="O44" s="65"/>
    </row>
    <row r="45" spans="1:15" ht="16.5" x14ac:dyDescent="0.3">
      <c r="A45" s="68" t="s">
        <v>106</v>
      </c>
      <c r="B45" s="73">
        <v>2000000</v>
      </c>
      <c r="C45" s="68" t="s">
        <v>98</v>
      </c>
      <c r="D45" s="68" t="s">
        <v>107</v>
      </c>
      <c r="E45" s="75"/>
      <c r="F45" s="81"/>
      <c r="G45" s="65"/>
      <c r="I45" s="68" t="s">
        <v>121</v>
      </c>
      <c r="J45" s="80">
        <v>220000</v>
      </c>
      <c r="K45" s="68">
        <v>5</v>
      </c>
      <c r="L45" s="68">
        <v>35</v>
      </c>
      <c r="M45" s="75"/>
      <c r="N45" s="81"/>
      <c r="O45" s="65"/>
    </row>
    <row r="46" spans="1:15" ht="16.5" x14ac:dyDescent="0.3">
      <c r="A46" s="68" t="s">
        <v>108</v>
      </c>
      <c r="B46" s="73">
        <v>3000000</v>
      </c>
      <c r="C46" s="74" t="s">
        <v>97</v>
      </c>
      <c r="D46" s="74" t="s">
        <v>96</v>
      </c>
      <c r="E46" s="75"/>
      <c r="F46" s="81"/>
      <c r="G46" s="65"/>
      <c r="I46" s="68" t="s">
        <v>122</v>
      </c>
      <c r="J46" s="80">
        <v>70000</v>
      </c>
      <c r="K46" s="68">
        <v>1</v>
      </c>
      <c r="L46" s="68">
        <v>79</v>
      </c>
      <c r="M46" s="75"/>
      <c r="N46" s="81"/>
      <c r="O46" s="65"/>
    </row>
    <row r="47" spans="1:15" ht="16.5" x14ac:dyDescent="0.3">
      <c r="A47" s="68" t="s">
        <v>109</v>
      </c>
      <c r="B47" s="73">
        <v>4500000</v>
      </c>
      <c r="C47" s="74" t="s">
        <v>97</v>
      </c>
      <c r="D47" s="68" t="s">
        <v>105</v>
      </c>
      <c r="E47" s="75"/>
      <c r="F47" s="81"/>
      <c r="G47" s="65"/>
      <c r="I47" s="68" t="s">
        <v>123</v>
      </c>
      <c r="J47" s="80">
        <v>220000</v>
      </c>
      <c r="K47" s="68">
        <v>1</v>
      </c>
      <c r="L47" s="68">
        <v>45</v>
      </c>
      <c r="M47" s="75"/>
      <c r="N47" s="81"/>
      <c r="O47" s="65"/>
    </row>
    <row r="48" spans="1:15" ht="16.5" x14ac:dyDescent="0.3">
      <c r="A48" s="68" t="s">
        <v>110</v>
      </c>
      <c r="B48" s="73">
        <v>2000000</v>
      </c>
      <c r="C48" s="68" t="s">
        <v>98</v>
      </c>
      <c r="D48" s="68" t="s">
        <v>107</v>
      </c>
      <c r="E48" s="75"/>
      <c r="F48" s="81"/>
      <c r="G48" s="65"/>
      <c r="I48" s="68" t="s">
        <v>124</v>
      </c>
      <c r="J48" s="80">
        <v>130000</v>
      </c>
      <c r="K48" s="68">
        <v>4</v>
      </c>
      <c r="L48" s="68">
        <v>26</v>
      </c>
      <c r="M48" s="75"/>
      <c r="N48" s="81"/>
      <c r="O48" s="65"/>
    </row>
    <row r="49" spans="1:15" ht="16.5" x14ac:dyDescent="0.3">
      <c r="A49" s="68" t="s">
        <v>111</v>
      </c>
      <c r="B49" s="73">
        <v>3000000</v>
      </c>
      <c r="C49" s="74" t="s">
        <v>97</v>
      </c>
      <c r="D49" s="74" t="s">
        <v>96</v>
      </c>
      <c r="E49" s="75"/>
      <c r="F49" s="81"/>
      <c r="G49" s="65"/>
      <c r="I49" s="68" t="s">
        <v>125</v>
      </c>
      <c r="J49" s="80">
        <v>150000</v>
      </c>
      <c r="K49" s="68">
        <v>5</v>
      </c>
      <c r="L49" s="68">
        <v>40</v>
      </c>
      <c r="M49" s="75"/>
      <c r="N49" s="81"/>
      <c r="O49" s="65"/>
    </row>
    <row r="50" spans="1:15" ht="16.5" x14ac:dyDescent="0.3">
      <c r="A50" s="68" t="s">
        <v>112</v>
      </c>
      <c r="B50" s="73">
        <v>1200000</v>
      </c>
      <c r="C50" s="68" t="s">
        <v>98</v>
      </c>
      <c r="D50" s="68" t="s">
        <v>107</v>
      </c>
      <c r="E50" s="75"/>
      <c r="F50" s="81"/>
      <c r="G50" s="65"/>
      <c r="I50" s="68" t="s">
        <v>126</v>
      </c>
      <c r="J50" s="80">
        <v>200000</v>
      </c>
      <c r="K50" s="68">
        <v>3</v>
      </c>
      <c r="L50" s="68">
        <v>50</v>
      </c>
      <c r="M50" s="75"/>
      <c r="N50" s="81"/>
      <c r="O50" s="65"/>
    </row>
    <row r="51" spans="1:15" ht="16.5" x14ac:dyDescent="0.3">
      <c r="A51" s="68" t="s">
        <v>113</v>
      </c>
      <c r="B51" s="73">
        <v>560000</v>
      </c>
      <c r="C51" s="74" t="s">
        <v>97</v>
      </c>
      <c r="D51" s="74" t="s">
        <v>96</v>
      </c>
      <c r="E51" s="75"/>
      <c r="F51" s="81"/>
      <c r="G51" s="65"/>
      <c r="I51" s="68" t="s">
        <v>127</v>
      </c>
      <c r="J51" s="80">
        <v>140000</v>
      </c>
      <c r="K51" s="68">
        <v>4</v>
      </c>
      <c r="L51" s="68">
        <v>43</v>
      </c>
      <c r="M51" s="75"/>
      <c r="N51" s="81"/>
    </row>
    <row r="52" spans="1:15" ht="16.5" x14ac:dyDescent="0.3">
      <c r="A52" s="68" t="s">
        <v>114</v>
      </c>
      <c r="B52" s="73">
        <v>1500000</v>
      </c>
      <c r="C52" s="68" t="s">
        <v>98</v>
      </c>
      <c r="D52" s="68" t="s">
        <v>105</v>
      </c>
      <c r="E52" s="75"/>
      <c r="F52" s="81"/>
      <c r="G52" s="65"/>
      <c r="I52" s="68" t="s">
        <v>128</v>
      </c>
      <c r="J52" s="80">
        <v>210000</v>
      </c>
      <c r="K52" s="68">
        <v>5</v>
      </c>
      <c r="L52" s="68">
        <v>55</v>
      </c>
      <c r="M52" s="75"/>
      <c r="N52" s="81"/>
    </row>
    <row r="53" spans="1:15" ht="16.5" x14ac:dyDescent="0.3">
      <c r="A53" s="68" t="s">
        <v>115</v>
      </c>
      <c r="B53" s="73">
        <v>3000000</v>
      </c>
      <c r="C53" s="74" t="s">
        <v>97</v>
      </c>
      <c r="D53" s="74" t="s">
        <v>96</v>
      </c>
      <c r="E53" s="75"/>
      <c r="F53" s="81"/>
      <c r="G53" s="65"/>
      <c r="I53" s="68" t="s">
        <v>129</v>
      </c>
      <c r="J53" s="80">
        <v>100000</v>
      </c>
      <c r="K53" s="68">
        <v>4</v>
      </c>
      <c r="L53" s="68">
        <v>43</v>
      </c>
      <c r="M53" s="75"/>
      <c r="N53" s="81"/>
    </row>
  </sheetData>
  <mergeCells count="4">
    <mergeCell ref="A34:G34"/>
    <mergeCell ref="A36:G36"/>
    <mergeCell ref="I34:O34"/>
    <mergeCell ref="I36:O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27" sqref="K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92"/>
  <sheetViews>
    <sheetView showGridLines="0" topLeftCell="A13" workbookViewId="0">
      <selection activeCell="A9" sqref="A9:G9"/>
    </sheetView>
  </sheetViews>
  <sheetFormatPr baseColWidth="10" defaultRowHeight="15" x14ac:dyDescent="0.25"/>
  <cols>
    <col min="1" max="1" width="19" customWidth="1"/>
    <col min="2" max="2" width="20.140625" customWidth="1"/>
    <col min="3" max="3" width="27" customWidth="1"/>
    <col min="4" max="4" width="17.28515625" customWidth="1"/>
    <col min="5" max="5" width="13.85546875" bestFit="1" customWidth="1"/>
    <col min="6" max="6" width="8.28515625" bestFit="1" customWidth="1"/>
    <col min="7" max="7" width="9.85546875" bestFit="1" customWidth="1"/>
    <col min="8" max="8" width="14" bestFit="1" customWidth="1"/>
    <col min="10" max="10" width="39.42578125" bestFit="1" customWidth="1"/>
  </cols>
  <sheetData>
    <row r="9" spans="1:15" ht="16.5" x14ac:dyDescent="0.25">
      <c r="A9" s="93" t="s">
        <v>199</v>
      </c>
      <c r="B9" s="93"/>
      <c r="C9" s="93"/>
      <c r="D9" s="93"/>
      <c r="E9" s="93"/>
      <c r="F9" s="93"/>
      <c r="G9" s="93"/>
      <c r="H9" s="3"/>
      <c r="I9" s="2"/>
      <c r="J9" s="2"/>
      <c r="K9" s="2"/>
      <c r="L9" s="2"/>
      <c r="M9" s="2"/>
      <c r="N9" s="2"/>
      <c r="O9" s="2"/>
    </row>
    <row r="10" spans="1:15" ht="16.5" x14ac:dyDescent="0.3">
      <c r="A10" s="87"/>
      <c r="B10" s="63"/>
      <c r="C10" s="63"/>
      <c r="D10" s="63"/>
      <c r="E10" s="63"/>
      <c r="F10" s="63"/>
      <c r="G10" s="63"/>
    </row>
    <row r="11" spans="1:15" ht="39" customHeight="1" x14ac:dyDescent="0.3">
      <c r="A11" s="94" t="s">
        <v>197</v>
      </c>
      <c r="B11" s="94"/>
      <c r="C11" s="94"/>
      <c r="D11" s="94"/>
      <c r="E11" s="94"/>
      <c r="F11" s="94"/>
      <c r="G11" s="94"/>
    </row>
    <row r="12" spans="1:15" ht="16.5" x14ac:dyDescent="0.3">
      <c r="A12" s="88"/>
      <c r="B12" s="65"/>
      <c r="C12" s="65"/>
      <c r="D12" s="65"/>
      <c r="E12" s="65"/>
      <c r="F12" s="65"/>
      <c r="G12" s="65"/>
    </row>
    <row r="13" spans="1:15" ht="16.5" x14ac:dyDescent="0.3">
      <c r="A13" s="79" t="s">
        <v>2</v>
      </c>
      <c r="B13" s="79" t="s">
        <v>138</v>
      </c>
      <c r="C13" s="79" t="s">
        <v>139</v>
      </c>
      <c r="D13" s="78" t="s">
        <v>140</v>
      </c>
      <c r="E13" s="79" t="s">
        <v>141</v>
      </c>
      <c r="F13" s="65"/>
      <c r="G13" s="65"/>
    </row>
    <row r="14" spans="1:15" ht="16.5" x14ac:dyDescent="0.3">
      <c r="A14" s="65" t="s">
        <v>142</v>
      </c>
      <c r="B14" s="89">
        <v>10000000</v>
      </c>
      <c r="C14" s="89">
        <v>8600000</v>
      </c>
      <c r="D14" s="90">
        <f t="shared" ref="D14:D20" si="0">C14/B14</f>
        <v>0.86</v>
      </c>
      <c r="E14" s="83"/>
      <c r="F14" s="65"/>
      <c r="G14" s="65"/>
    </row>
    <row r="15" spans="1:15" ht="16.5" x14ac:dyDescent="0.3">
      <c r="A15" s="65" t="s">
        <v>143</v>
      </c>
      <c r="B15" s="89">
        <v>9500000</v>
      </c>
      <c r="C15" s="89">
        <v>9620000</v>
      </c>
      <c r="D15" s="90">
        <f t="shared" si="0"/>
        <v>1.0126315789473683</v>
      </c>
      <c r="E15" s="83"/>
      <c r="F15" s="65"/>
      <c r="G15" s="65"/>
    </row>
    <row r="16" spans="1:15" ht="16.5" x14ac:dyDescent="0.3">
      <c r="A16" s="65" t="s">
        <v>144</v>
      </c>
      <c r="B16" s="89">
        <v>8000000</v>
      </c>
      <c r="C16" s="89">
        <v>9250000</v>
      </c>
      <c r="D16" s="90">
        <f t="shared" si="0"/>
        <v>1.15625</v>
      </c>
      <c r="E16" s="83"/>
      <c r="F16" s="65"/>
      <c r="G16" s="65"/>
    </row>
    <row r="17" spans="1:7" ht="16.5" x14ac:dyDescent="0.3">
      <c r="A17" s="65" t="s">
        <v>145</v>
      </c>
      <c r="B17" s="89">
        <v>12000000</v>
      </c>
      <c r="C17" s="89">
        <v>11300000</v>
      </c>
      <c r="D17" s="90">
        <f t="shared" si="0"/>
        <v>0.94166666666666665</v>
      </c>
      <c r="E17" s="83"/>
      <c r="F17" s="65"/>
      <c r="G17" s="65"/>
    </row>
    <row r="18" spans="1:7" ht="16.5" x14ac:dyDescent="0.3">
      <c r="A18" s="65" t="s">
        <v>146</v>
      </c>
      <c r="B18" s="89">
        <v>15000000</v>
      </c>
      <c r="C18" s="89">
        <v>10500000</v>
      </c>
      <c r="D18" s="90">
        <f t="shared" si="0"/>
        <v>0.7</v>
      </c>
      <c r="E18" s="83"/>
      <c r="F18" s="65"/>
      <c r="G18" s="65"/>
    </row>
    <row r="19" spans="1:7" ht="16.5" x14ac:dyDescent="0.3">
      <c r="A19" s="65" t="s">
        <v>147</v>
      </c>
      <c r="B19" s="89">
        <v>11000000</v>
      </c>
      <c r="C19" s="89">
        <v>12500000</v>
      </c>
      <c r="D19" s="90">
        <f t="shared" si="0"/>
        <v>1.1363636363636365</v>
      </c>
      <c r="E19" s="83"/>
      <c r="F19" s="65"/>
      <c r="G19" s="65"/>
    </row>
    <row r="20" spans="1:7" ht="16.5" x14ac:dyDescent="0.3">
      <c r="A20" s="65" t="s">
        <v>148</v>
      </c>
      <c r="B20" s="89">
        <v>7000000</v>
      </c>
      <c r="C20" s="89">
        <v>9320000</v>
      </c>
      <c r="D20" s="90">
        <f t="shared" si="0"/>
        <v>1.3314285714285714</v>
      </c>
      <c r="E20" s="83"/>
      <c r="F20" s="65"/>
      <c r="G20" s="65"/>
    </row>
    <row r="21" spans="1:7" ht="16.5" x14ac:dyDescent="0.3">
      <c r="A21" s="65"/>
      <c r="B21" s="65"/>
      <c r="C21" s="65"/>
      <c r="D21" s="65"/>
      <c r="E21" s="65"/>
      <c r="F21" s="65"/>
      <c r="G21" s="65"/>
    </row>
    <row r="22" spans="1:7" ht="16.5" x14ac:dyDescent="0.25">
      <c r="A22" s="93" t="s">
        <v>200</v>
      </c>
      <c r="B22" s="93"/>
      <c r="C22" s="93"/>
      <c r="D22" s="93"/>
      <c r="E22" s="93"/>
      <c r="F22" s="93"/>
      <c r="G22" s="93"/>
    </row>
    <row r="23" spans="1:7" ht="16.5" x14ac:dyDescent="0.3">
      <c r="A23" s="65"/>
      <c r="B23" s="65"/>
      <c r="C23" s="65"/>
      <c r="D23" s="65"/>
      <c r="E23" s="65"/>
      <c r="F23" s="65"/>
      <c r="G23" s="65"/>
    </row>
    <row r="24" spans="1:7" ht="16.5" x14ac:dyDescent="0.3">
      <c r="A24" s="65" t="s">
        <v>198</v>
      </c>
      <c r="B24" s="65"/>
      <c r="C24" s="65"/>
      <c r="D24" s="65"/>
      <c r="E24" s="65"/>
      <c r="F24" s="65"/>
      <c r="G24" s="65"/>
    </row>
    <row r="25" spans="1:7" ht="16.5" x14ac:dyDescent="0.3">
      <c r="A25" s="65"/>
      <c r="B25" s="65"/>
      <c r="C25" s="65"/>
      <c r="D25" s="65"/>
      <c r="E25" s="65"/>
      <c r="F25" s="65"/>
      <c r="G25" s="65"/>
    </row>
    <row r="26" spans="1:7" ht="16.5" x14ac:dyDescent="0.3">
      <c r="A26" s="65" t="s">
        <v>149</v>
      </c>
      <c r="B26" s="65">
        <v>500</v>
      </c>
      <c r="C26" s="65"/>
      <c r="D26" s="65"/>
      <c r="E26" s="65"/>
      <c r="F26" s="65"/>
      <c r="G26" s="65"/>
    </row>
    <row r="27" spans="1:7" ht="16.5" x14ac:dyDescent="0.3">
      <c r="A27" s="65"/>
      <c r="B27" s="65"/>
      <c r="C27" s="65"/>
      <c r="D27" s="65"/>
      <c r="E27" s="65"/>
      <c r="F27" s="65"/>
      <c r="G27" s="65"/>
    </row>
    <row r="28" spans="1:7" ht="16.5" x14ac:dyDescent="0.3">
      <c r="A28" s="71" t="s">
        <v>150</v>
      </c>
      <c r="B28" s="71" t="s">
        <v>151</v>
      </c>
      <c r="C28" s="71" t="s">
        <v>152</v>
      </c>
      <c r="D28" s="71" t="s">
        <v>153</v>
      </c>
      <c r="E28" s="71" t="s">
        <v>141</v>
      </c>
      <c r="F28" s="65"/>
      <c r="G28" s="65"/>
    </row>
    <row r="29" spans="1:7" ht="16.5" x14ac:dyDescent="0.3">
      <c r="A29" s="65" t="s">
        <v>154</v>
      </c>
      <c r="B29" s="95">
        <v>1000</v>
      </c>
      <c r="C29" s="95">
        <v>850</v>
      </c>
      <c r="D29" s="95">
        <f t="shared" ref="D29:D36" si="1">B29-C29</f>
        <v>150</v>
      </c>
      <c r="E29" s="83"/>
      <c r="F29" s="65"/>
      <c r="G29" s="65"/>
    </row>
    <row r="30" spans="1:7" ht="16.5" x14ac:dyDescent="0.3">
      <c r="A30" s="65" t="s">
        <v>155</v>
      </c>
      <c r="B30" s="95">
        <v>2500</v>
      </c>
      <c r="C30" s="95">
        <v>600</v>
      </c>
      <c r="D30" s="95">
        <f t="shared" si="1"/>
        <v>1900</v>
      </c>
      <c r="E30" s="83"/>
      <c r="F30" s="65"/>
      <c r="G30" s="65"/>
    </row>
    <row r="31" spans="1:7" ht="16.5" x14ac:dyDescent="0.3">
      <c r="A31" s="65" t="s">
        <v>156</v>
      </c>
      <c r="B31" s="95">
        <v>2000</v>
      </c>
      <c r="C31" s="95">
        <v>1800</v>
      </c>
      <c r="D31" s="95">
        <f t="shared" si="1"/>
        <v>200</v>
      </c>
      <c r="E31" s="83"/>
      <c r="F31" s="65"/>
      <c r="G31" s="65"/>
    </row>
    <row r="32" spans="1:7" ht="16.5" x14ac:dyDescent="0.3">
      <c r="A32" s="65" t="s">
        <v>157</v>
      </c>
      <c r="B32" s="95">
        <v>3500</v>
      </c>
      <c r="C32" s="95">
        <v>1200</v>
      </c>
      <c r="D32" s="95">
        <f t="shared" si="1"/>
        <v>2300</v>
      </c>
      <c r="E32" s="83"/>
      <c r="F32" s="65"/>
      <c r="G32" s="65"/>
    </row>
    <row r="33" spans="1:7" ht="16.5" x14ac:dyDescent="0.3">
      <c r="A33" s="65" t="s">
        <v>158</v>
      </c>
      <c r="B33" s="95">
        <v>1500</v>
      </c>
      <c r="C33" s="95">
        <v>900</v>
      </c>
      <c r="D33" s="95">
        <f t="shared" si="1"/>
        <v>600</v>
      </c>
      <c r="E33" s="83"/>
      <c r="F33" s="65"/>
      <c r="G33" s="65"/>
    </row>
    <row r="34" spans="1:7" ht="16.5" x14ac:dyDescent="0.3">
      <c r="A34" s="65" t="s">
        <v>159</v>
      </c>
      <c r="B34" s="95">
        <v>1150</v>
      </c>
      <c r="C34" s="95">
        <v>400</v>
      </c>
      <c r="D34" s="95">
        <f t="shared" si="1"/>
        <v>750</v>
      </c>
      <c r="E34" s="83"/>
      <c r="F34" s="65"/>
      <c r="G34" s="65"/>
    </row>
    <row r="35" spans="1:7" ht="16.5" x14ac:dyDescent="0.3">
      <c r="A35" s="65" t="s">
        <v>160</v>
      </c>
      <c r="B35" s="95">
        <v>800</v>
      </c>
      <c r="C35" s="95">
        <v>200</v>
      </c>
      <c r="D35" s="95">
        <f t="shared" si="1"/>
        <v>600</v>
      </c>
      <c r="E35" s="83"/>
      <c r="F35" s="65"/>
      <c r="G35" s="65"/>
    </row>
    <row r="36" spans="1:7" ht="16.5" x14ac:dyDescent="0.3">
      <c r="A36" s="65" t="s">
        <v>161</v>
      </c>
      <c r="B36" s="95">
        <v>900</v>
      </c>
      <c r="C36" s="95">
        <v>600</v>
      </c>
      <c r="D36" s="95">
        <f t="shared" si="1"/>
        <v>300</v>
      </c>
      <c r="E36" s="83"/>
      <c r="F36" s="65"/>
      <c r="G36" s="65"/>
    </row>
    <row r="37" spans="1:7" ht="16.5" x14ac:dyDescent="0.3">
      <c r="A37" s="65"/>
      <c r="B37" s="65"/>
      <c r="C37" s="65"/>
      <c r="D37" s="65"/>
      <c r="E37" s="65"/>
      <c r="F37" s="65"/>
      <c r="G37" s="65"/>
    </row>
    <row r="38" spans="1:7" ht="16.5" x14ac:dyDescent="0.3">
      <c r="A38" s="65"/>
      <c r="B38" s="65"/>
      <c r="C38" s="65"/>
      <c r="D38" s="65"/>
      <c r="E38" s="65"/>
      <c r="F38" s="65"/>
      <c r="G38" s="65"/>
    </row>
    <row r="39" spans="1:7" ht="16.5" x14ac:dyDescent="0.25">
      <c r="A39" s="93" t="s">
        <v>201</v>
      </c>
      <c r="B39" s="93"/>
      <c r="C39" s="93"/>
      <c r="D39" s="93"/>
      <c r="E39" s="93"/>
      <c r="F39" s="93"/>
      <c r="G39" s="93"/>
    </row>
    <row r="40" spans="1:7" ht="16.5" x14ac:dyDescent="0.3">
      <c r="A40" s="65"/>
      <c r="B40" s="65"/>
      <c r="C40" s="65"/>
      <c r="D40" s="65"/>
      <c r="E40" s="65"/>
      <c r="F40" s="65"/>
      <c r="G40" s="65"/>
    </row>
    <row r="41" spans="1:7" ht="16.5" x14ac:dyDescent="0.3">
      <c r="A41" s="65" t="s">
        <v>204</v>
      </c>
      <c r="B41" s="65"/>
      <c r="C41" s="65"/>
      <c r="D41" s="65"/>
      <c r="E41" s="65"/>
      <c r="F41" s="65"/>
      <c r="G41" s="65"/>
    </row>
    <row r="42" spans="1:7" ht="16.5" x14ac:dyDescent="0.3">
      <c r="A42" s="65"/>
      <c r="B42" s="65"/>
      <c r="C42" s="65"/>
      <c r="D42" s="65"/>
      <c r="E42" s="65"/>
      <c r="F42" s="65"/>
      <c r="G42" s="65"/>
    </row>
    <row r="43" spans="1:7" ht="16.5" x14ac:dyDescent="0.3">
      <c r="A43" s="65" t="s">
        <v>162</v>
      </c>
      <c r="B43" s="66">
        <v>0.1</v>
      </c>
      <c r="C43" s="65"/>
      <c r="D43" s="65"/>
      <c r="E43" s="65"/>
      <c r="F43" s="65"/>
      <c r="G43" s="65"/>
    </row>
    <row r="44" spans="1:7" ht="16.5" x14ac:dyDescent="0.3">
      <c r="A44" s="65" t="s">
        <v>163</v>
      </c>
      <c r="B44" s="65"/>
      <c r="C44" s="65"/>
      <c r="D44" s="65"/>
      <c r="E44" s="65"/>
      <c r="F44" s="65"/>
      <c r="G44" s="65"/>
    </row>
    <row r="45" spans="1:7" ht="16.5" x14ac:dyDescent="0.3">
      <c r="A45" s="79" t="s">
        <v>164</v>
      </c>
      <c r="B45" s="79" t="s">
        <v>4</v>
      </c>
      <c r="C45" s="79" t="s">
        <v>165</v>
      </c>
      <c r="D45" s="79" t="s">
        <v>102</v>
      </c>
      <c r="E45" s="98" t="s">
        <v>166</v>
      </c>
      <c r="F45" s="65"/>
      <c r="G45" s="65"/>
    </row>
    <row r="46" spans="1:7" ht="16.5" x14ac:dyDescent="0.3">
      <c r="A46" s="65" t="s">
        <v>167</v>
      </c>
      <c r="B46" s="65" t="s">
        <v>168</v>
      </c>
      <c r="C46" s="96">
        <v>990</v>
      </c>
      <c r="D46" s="91"/>
      <c r="E46" s="97">
        <f t="shared" ref="E46:E53" si="2">C46-D46</f>
        <v>990</v>
      </c>
      <c r="F46" s="65"/>
      <c r="G46" s="65"/>
    </row>
    <row r="47" spans="1:7" ht="16.5" x14ac:dyDescent="0.3">
      <c r="A47" s="65" t="s">
        <v>169</v>
      </c>
      <c r="B47" s="65" t="s">
        <v>170</v>
      </c>
      <c r="C47" s="96">
        <v>540</v>
      </c>
      <c r="D47" s="91"/>
      <c r="E47" s="97">
        <f t="shared" si="2"/>
        <v>540</v>
      </c>
      <c r="F47" s="65"/>
      <c r="G47" s="65"/>
    </row>
    <row r="48" spans="1:7" ht="16.5" x14ac:dyDescent="0.3">
      <c r="A48" s="65" t="s">
        <v>171</v>
      </c>
      <c r="B48" s="65" t="s">
        <v>170</v>
      </c>
      <c r="C48" s="96">
        <v>670</v>
      </c>
      <c r="D48" s="91"/>
      <c r="E48" s="97">
        <f t="shared" si="2"/>
        <v>670</v>
      </c>
      <c r="F48" s="65"/>
      <c r="G48" s="65"/>
    </row>
    <row r="49" spans="1:7" ht="16.5" x14ac:dyDescent="0.3">
      <c r="A49" s="65" t="s">
        <v>172</v>
      </c>
      <c r="B49" s="65" t="s">
        <v>168</v>
      </c>
      <c r="C49" s="96">
        <v>3450</v>
      </c>
      <c r="D49" s="91"/>
      <c r="E49" s="97">
        <f t="shared" si="2"/>
        <v>3450</v>
      </c>
      <c r="F49" s="65"/>
      <c r="G49" s="65"/>
    </row>
    <row r="50" spans="1:7" ht="16.5" x14ac:dyDescent="0.3">
      <c r="A50" s="65" t="s">
        <v>173</v>
      </c>
      <c r="B50" s="65" t="s">
        <v>170</v>
      </c>
      <c r="C50" s="96">
        <v>450</v>
      </c>
      <c r="D50" s="91"/>
      <c r="E50" s="97">
        <f t="shared" si="2"/>
        <v>450</v>
      </c>
      <c r="F50" s="65"/>
      <c r="G50" s="65"/>
    </row>
    <row r="51" spans="1:7" ht="16.5" x14ac:dyDescent="0.3">
      <c r="A51" s="65" t="s">
        <v>174</v>
      </c>
      <c r="B51" s="65" t="s">
        <v>170</v>
      </c>
      <c r="C51" s="96">
        <v>990</v>
      </c>
      <c r="D51" s="91"/>
      <c r="E51" s="97">
        <f t="shared" si="2"/>
        <v>990</v>
      </c>
      <c r="F51" s="65"/>
      <c r="G51" s="65"/>
    </row>
    <row r="52" spans="1:7" ht="16.5" x14ac:dyDescent="0.3">
      <c r="A52" s="65" t="s">
        <v>175</v>
      </c>
      <c r="B52" s="65" t="s">
        <v>168</v>
      </c>
      <c r="C52" s="96">
        <v>560</v>
      </c>
      <c r="D52" s="91"/>
      <c r="E52" s="97">
        <f t="shared" si="2"/>
        <v>560</v>
      </c>
      <c r="F52" s="65"/>
      <c r="G52" s="65"/>
    </row>
    <row r="53" spans="1:7" ht="16.5" x14ac:dyDescent="0.3">
      <c r="A53" s="65" t="s">
        <v>176</v>
      </c>
      <c r="B53" s="65" t="s">
        <v>170</v>
      </c>
      <c r="C53" s="96">
        <v>450</v>
      </c>
      <c r="D53" s="91"/>
      <c r="E53" s="97">
        <f t="shared" si="2"/>
        <v>450</v>
      </c>
      <c r="F53" s="65"/>
      <c r="G53" s="65"/>
    </row>
    <row r="54" spans="1:7" ht="16.5" x14ac:dyDescent="0.3">
      <c r="A54" s="65"/>
      <c r="B54" s="65"/>
      <c r="C54" s="65"/>
      <c r="D54" s="65"/>
      <c r="E54" s="65"/>
      <c r="F54" s="65"/>
      <c r="G54" s="65"/>
    </row>
    <row r="55" spans="1:7" ht="16.5" x14ac:dyDescent="0.3">
      <c r="A55" s="65"/>
      <c r="B55" s="65"/>
      <c r="C55" s="65"/>
      <c r="D55" s="65"/>
      <c r="E55" s="65"/>
      <c r="F55" s="65"/>
      <c r="G55" s="65"/>
    </row>
    <row r="56" spans="1:7" ht="16.5" x14ac:dyDescent="0.25">
      <c r="A56" s="93" t="s">
        <v>202</v>
      </c>
      <c r="B56" s="93"/>
      <c r="C56" s="93"/>
      <c r="D56" s="93"/>
      <c r="E56" s="93"/>
      <c r="F56" s="93"/>
      <c r="G56" s="93"/>
    </row>
    <row r="57" spans="1:7" ht="16.5" x14ac:dyDescent="0.3">
      <c r="A57" s="65"/>
      <c r="B57" s="65"/>
      <c r="C57" s="65"/>
      <c r="D57" s="65"/>
      <c r="E57" s="65"/>
      <c r="F57" s="65"/>
      <c r="G57" s="65"/>
    </row>
    <row r="58" spans="1:7" ht="16.5" x14ac:dyDescent="0.3">
      <c r="A58" s="65" t="s">
        <v>205</v>
      </c>
      <c r="B58" s="65"/>
      <c r="C58" s="65"/>
      <c r="D58" s="65"/>
      <c r="E58" s="65"/>
      <c r="F58" s="65"/>
      <c r="G58" s="65"/>
    </row>
    <row r="59" spans="1:7" ht="16.5" x14ac:dyDescent="0.3">
      <c r="A59" s="65"/>
      <c r="B59" s="65"/>
      <c r="C59" s="65"/>
      <c r="D59" s="65"/>
      <c r="E59" s="65"/>
      <c r="F59" s="65"/>
      <c r="G59" s="65"/>
    </row>
    <row r="60" spans="1:7" ht="16.5" x14ac:dyDescent="0.3">
      <c r="A60" s="65" t="s">
        <v>177</v>
      </c>
      <c r="B60" s="99">
        <v>600</v>
      </c>
      <c r="C60" s="65" t="s">
        <v>178</v>
      </c>
      <c r="D60" s="65"/>
      <c r="E60" s="65"/>
      <c r="F60" s="65"/>
      <c r="G60" s="65"/>
    </row>
    <row r="61" spans="1:7" ht="16.5" x14ac:dyDescent="0.3">
      <c r="A61" s="65" t="s">
        <v>179</v>
      </c>
      <c r="B61" s="99">
        <v>450</v>
      </c>
      <c r="C61" s="65" t="s">
        <v>180</v>
      </c>
      <c r="D61" s="65">
        <v>10</v>
      </c>
      <c r="E61" s="65"/>
      <c r="F61" s="65"/>
      <c r="G61" s="65"/>
    </row>
    <row r="62" spans="1:7" ht="16.5" x14ac:dyDescent="0.3">
      <c r="A62" s="65" t="s">
        <v>163</v>
      </c>
      <c r="B62" s="65"/>
      <c r="C62" s="65" t="s">
        <v>163</v>
      </c>
      <c r="D62" s="65"/>
      <c r="E62" s="65"/>
      <c r="F62" s="65"/>
      <c r="G62" s="65"/>
    </row>
    <row r="63" spans="1:7" ht="16.5" x14ac:dyDescent="0.3">
      <c r="A63" s="79" t="s">
        <v>181</v>
      </c>
      <c r="B63" s="79" t="s">
        <v>5</v>
      </c>
      <c r="C63" s="79" t="s">
        <v>182</v>
      </c>
      <c r="D63" s="79" t="s">
        <v>103</v>
      </c>
      <c r="E63" s="65"/>
      <c r="F63" s="65"/>
      <c r="G63" s="65"/>
    </row>
    <row r="64" spans="1:7" ht="16.5" x14ac:dyDescent="0.3">
      <c r="A64" s="65" t="s">
        <v>183</v>
      </c>
      <c r="B64" s="82">
        <v>2</v>
      </c>
      <c r="C64" s="91"/>
      <c r="D64" s="92">
        <f t="shared" ref="D64:D73" si="3">B64*C64</f>
        <v>0</v>
      </c>
      <c r="E64" s="65"/>
      <c r="F64" s="65"/>
      <c r="G64" s="65"/>
    </row>
    <row r="65" spans="1:7" ht="16.5" x14ac:dyDescent="0.3">
      <c r="A65" s="65" t="s">
        <v>184</v>
      </c>
      <c r="B65" s="82">
        <v>10</v>
      </c>
      <c r="C65" s="91"/>
      <c r="D65" s="92">
        <f t="shared" si="3"/>
        <v>0</v>
      </c>
      <c r="E65" s="65"/>
      <c r="F65" s="65"/>
      <c r="G65" s="65"/>
    </row>
    <row r="66" spans="1:7" ht="16.5" x14ac:dyDescent="0.3">
      <c r="A66" s="65" t="s">
        <v>185</v>
      </c>
      <c r="B66" s="82">
        <v>8</v>
      </c>
      <c r="C66" s="91"/>
      <c r="D66" s="92">
        <f t="shared" si="3"/>
        <v>0</v>
      </c>
      <c r="E66" s="65"/>
      <c r="F66" s="65"/>
      <c r="G66" s="65"/>
    </row>
    <row r="67" spans="1:7" ht="16.5" x14ac:dyDescent="0.3">
      <c r="A67" s="65" t="s">
        <v>186</v>
      </c>
      <c r="B67" s="82">
        <v>16</v>
      </c>
      <c r="C67" s="91"/>
      <c r="D67" s="92">
        <f t="shared" si="3"/>
        <v>0</v>
      </c>
      <c r="E67" s="65"/>
      <c r="F67" s="65"/>
      <c r="G67" s="65"/>
    </row>
    <row r="68" spans="1:7" ht="16.5" x14ac:dyDescent="0.3">
      <c r="A68" s="65" t="s">
        <v>187</v>
      </c>
      <c r="B68" s="82">
        <v>4</v>
      </c>
      <c r="C68" s="91"/>
      <c r="D68" s="92">
        <f t="shared" si="3"/>
        <v>0</v>
      </c>
      <c r="E68" s="65"/>
      <c r="F68" s="65"/>
      <c r="G68" s="65"/>
    </row>
    <row r="69" spans="1:7" ht="16.5" x14ac:dyDescent="0.3">
      <c r="A69" s="65" t="s">
        <v>188</v>
      </c>
      <c r="B69" s="82">
        <v>20</v>
      </c>
      <c r="C69" s="91"/>
      <c r="D69" s="92">
        <f t="shared" si="3"/>
        <v>0</v>
      </c>
      <c r="E69" s="65"/>
      <c r="F69" s="65"/>
      <c r="G69" s="65"/>
    </row>
    <row r="70" spans="1:7" ht="16.5" x14ac:dyDescent="0.3">
      <c r="A70" s="65" t="s">
        <v>189</v>
      </c>
      <c r="B70" s="82">
        <v>5</v>
      </c>
      <c r="C70" s="91"/>
      <c r="D70" s="92">
        <f t="shared" si="3"/>
        <v>0</v>
      </c>
      <c r="E70" s="65"/>
      <c r="F70" s="65"/>
      <c r="G70" s="65"/>
    </row>
    <row r="71" spans="1:7" ht="16.5" x14ac:dyDescent="0.3">
      <c r="A71" s="65" t="s">
        <v>190</v>
      </c>
      <c r="B71" s="82">
        <v>9</v>
      </c>
      <c r="C71" s="91"/>
      <c r="D71" s="92">
        <f t="shared" si="3"/>
        <v>0</v>
      </c>
      <c r="E71" s="65"/>
      <c r="F71" s="65"/>
      <c r="G71" s="65"/>
    </row>
    <row r="72" spans="1:7" ht="16.5" x14ac:dyDescent="0.3">
      <c r="A72" s="65" t="s">
        <v>191</v>
      </c>
      <c r="B72" s="82">
        <v>12</v>
      </c>
      <c r="C72" s="91"/>
      <c r="D72" s="92">
        <f t="shared" si="3"/>
        <v>0</v>
      </c>
      <c r="E72" s="65"/>
      <c r="F72" s="65"/>
      <c r="G72" s="65"/>
    </row>
    <row r="73" spans="1:7" ht="16.5" x14ac:dyDescent="0.3">
      <c r="A73" s="65" t="s">
        <v>192</v>
      </c>
      <c r="B73" s="82">
        <v>15</v>
      </c>
      <c r="C73" s="91"/>
      <c r="D73" s="92">
        <f t="shared" si="3"/>
        <v>0</v>
      </c>
      <c r="E73" s="65"/>
      <c r="F73" s="65"/>
      <c r="G73" s="65"/>
    </row>
    <row r="74" spans="1:7" ht="16.5" x14ac:dyDescent="0.3">
      <c r="A74" s="65"/>
      <c r="B74" s="65"/>
      <c r="C74" s="65"/>
      <c r="D74" s="65"/>
      <c r="E74" s="65"/>
      <c r="F74" s="65"/>
      <c r="G74" s="65"/>
    </row>
    <row r="75" spans="1:7" ht="16.5" x14ac:dyDescent="0.3">
      <c r="A75" s="65"/>
      <c r="B75" s="65"/>
      <c r="C75" s="65"/>
      <c r="D75" s="65"/>
      <c r="E75" s="65"/>
      <c r="F75" s="65"/>
      <c r="G75" s="65"/>
    </row>
    <row r="76" spans="1:7" ht="16.5" x14ac:dyDescent="0.25">
      <c r="A76" s="93" t="s">
        <v>203</v>
      </c>
      <c r="B76" s="93"/>
      <c r="C76" s="93"/>
      <c r="D76" s="93"/>
      <c r="E76" s="93"/>
      <c r="F76" s="93"/>
      <c r="G76" s="93"/>
    </row>
    <row r="77" spans="1:7" ht="16.5" x14ac:dyDescent="0.3">
      <c r="A77" s="65"/>
      <c r="B77" s="65"/>
      <c r="C77" s="65"/>
      <c r="D77" s="65"/>
      <c r="E77" s="65"/>
      <c r="F77" s="65"/>
      <c r="G77" s="65"/>
    </row>
    <row r="78" spans="1:7" ht="16.5" x14ac:dyDescent="0.3">
      <c r="A78" s="65" t="s">
        <v>206</v>
      </c>
      <c r="B78" s="65"/>
      <c r="C78" s="65"/>
      <c r="D78" s="65"/>
      <c r="E78" s="65"/>
      <c r="F78" s="65"/>
      <c r="G78" s="65"/>
    </row>
    <row r="79" spans="1:7" ht="17.25" thickBot="1" x14ac:dyDescent="0.35">
      <c r="A79" s="65"/>
      <c r="B79" s="65"/>
      <c r="C79" s="65"/>
      <c r="D79" s="65"/>
      <c r="E79" s="65"/>
      <c r="F79" s="65"/>
      <c r="G79" s="65"/>
    </row>
    <row r="80" spans="1:7" ht="17.25" thickBot="1" x14ac:dyDescent="0.35">
      <c r="A80" s="65" t="s">
        <v>193</v>
      </c>
      <c r="B80" s="84">
        <v>5000</v>
      </c>
      <c r="C80" s="65"/>
      <c r="D80" s="65"/>
      <c r="E80" s="65"/>
      <c r="F80" s="65"/>
      <c r="G80" s="65"/>
    </row>
    <row r="81" spans="1:7" ht="16.5" x14ac:dyDescent="0.3">
      <c r="A81" s="65"/>
      <c r="B81" s="65"/>
      <c r="C81" s="65"/>
      <c r="D81" s="65"/>
      <c r="E81" s="65"/>
      <c r="F81" s="65"/>
      <c r="G81" s="65"/>
    </row>
    <row r="82" spans="1:7" ht="16.5" x14ac:dyDescent="0.3">
      <c r="A82" s="71" t="s">
        <v>0</v>
      </c>
      <c r="B82" s="71" t="s">
        <v>194</v>
      </c>
      <c r="C82" s="71" t="s">
        <v>195</v>
      </c>
      <c r="D82" s="71" t="s">
        <v>196</v>
      </c>
      <c r="E82" s="65"/>
      <c r="F82" s="65"/>
      <c r="G82" s="65"/>
    </row>
    <row r="83" spans="1:7" ht="16.5" x14ac:dyDescent="0.3">
      <c r="A83" s="65" t="s">
        <v>120</v>
      </c>
      <c r="B83" s="82">
        <v>2</v>
      </c>
      <c r="C83" s="85"/>
      <c r="D83" s="92">
        <f t="shared" ref="D83:D92" si="4">(B83*$B$87)*(1-C83)</f>
        <v>12</v>
      </c>
      <c r="E83" s="65"/>
      <c r="F83" s="65"/>
      <c r="G83" s="65"/>
    </row>
    <row r="84" spans="1:7" ht="16.5" x14ac:dyDescent="0.3">
      <c r="A84" s="65" t="s">
        <v>121</v>
      </c>
      <c r="B84" s="82">
        <v>14</v>
      </c>
      <c r="C84" s="85"/>
      <c r="D84" s="92">
        <f t="shared" si="4"/>
        <v>84</v>
      </c>
      <c r="E84" s="86"/>
      <c r="F84" s="65"/>
      <c r="G84" s="65"/>
    </row>
    <row r="85" spans="1:7" ht="16.5" x14ac:dyDescent="0.3">
      <c r="A85" s="65" t="s">
        <v>122</v>
      </c>
      <c r="B85" s="82">
        <v>5</v>
      </c>
      <c r="C85" s="85"/>
      <c r="D85" s="92">
        <f t="shared" si="4"/>
        <v>30</v>
      </c>
      <c r="E85" s="65"/>
      <c r="F85" s="65"/>
      <c r="G85" s="65"/>
    </row>
    <row r="86" spans="1:7" ht="16.5" x14ac:dyDescent="0.3">
      <c r="A86" s="65" t="s">
        <v>123</v>
      </c>
      <c r="B86" s="82">
        <v>15</v>
      </c>
      <c r="C86" s="85"/>
      <c r="D86" s="92">
        <f t="shared" si="4"/>
        <v>90</v>
      </c>
      <c r="E86" s="65"/>
      <c r="F86" s="65"/>
      <c r="G86" s="65"/>
    </row>
    <row r="87" spans="1:7" ht="16.5" x14ac:dyDescent="0.3">
      <c r="A87" s="65" t="s">
        <v>124</v>
      </c>
      <c r="B87" s="82">
        <v>6</v>
      </c>
      <c r="C87" s="85"/>
      <c r="D87" s="92">
        <f t="shared" si="4"/>
        <v>36</v>
      </c>
      <c r="E87" s="65"/>
      <c r="F87" s="65"/>
      <c r="G87" s="65"/>
    </row>
    <row r="88" spans="1:7" ht="16.5" x14ac:dyDescent="0.3">
      <c r="A88" s="65" t="s">
        <v>125</v>
      </c>
      <c r="B88" s="82">
        <v>7</v>
      </c>
      <c r="C88" s="85"/>
      <c r="D88" s="92">
        <f t="shared" si="4"/>
        <v>42</v>
      </c>
      <c r="E88" s="65"/>
      <c r="F88" s="65"/>
      <c r="G88" s="65"/>
    </row>
    <row r="89" spans="1:7" ht="16.5" x14ac:dyDescent="0.3">
      <c r="A89" s="65" t="s">
        <v>126</v>
      </c>
      <c r="B89" s="82">
        <v>9</v>
      </c>
      <c r="C89" s="85"/>
      <c r="D89" s="92">
        <f t="shared" si="4"/>
        <v>54</v>
      </c>
      <c r="E89" s="65"/>
      <c r="F89" s="65"/>
      <c r="G89" s="65"/>
    </row>
    <row r="90" spans="1:7" ht="16.5" x14ac:dyDescent="0.3">
      <c r="A90" s="65" t="s">
        <v>127</v>
      </c>
      <c r="B90" s="82">
        <v>10</v>
      </c>
      <c r="C90" s="85"/>
      <c r="D90" s="92">
        <f t="shared" si="4"/>
        <v>60</v>
      </c>
      <c r="E90" s="65"/>
      <c r="F90" s="65"/>
      <c r="G90" s="65"/>
    </row>
    <row r="91" spans="1:7" ht="16.5" x14ac:dyDescent="0.3">
      <c r="A91" s="65" t="s">
        <v>128</v>
      </c>
      <c r="B91" s="82">
        <v>3</v>
      </c>
      <c r="C91" s="85"/>
      <c r="D91" s="92">
        <f t="shared" si="4"/>
        <v>18</v>
      </c>
      <c r="E91" s="65"/>
      <c r="F91" s="65"/>
      <c r="G91" s="65"/>
    </row>
    <row r="92" spans="1:7" ht="16.5" x14ac:dyDescent="0.3">
      <c r="A92" s="65" t="s">
        <v>129</v>
      </c>
      <c r="B92" s="82">
        <v>5</v>
      </c>
      <c r="C92" s="85"/>
      <c r="D92" s="92">
        <f t="shared" si="4"/>
        <v>30</v>
      </c>
      <c r="E92" s="65"/>
      <c r="F92" s="65"/>
      <c r="G92" s="65"/>
    </row>
  </sheetData>
  <mergeCells count="6">
    <mergeCell ref="A9:G9"/>
    <mergeCell ref="A22:G22"/>
    <mergeCell ref="A39:G39"/>
    <mergeCell ref="A56:G56"/>
    <mergeCell ref="A76:G76"/>
    <mergeCell ref="A11:G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58"/>
  <sheetViews>
    <sheetView showGridLines="0" topLeftCell="A25" workbookViewId="0">
      <selection activeCell="J54" sqref="J54"/>
    </sheetView>
  </sheetViews>
  <sheetFormatPr baseColWidth="10" defaultRowHeight="15" x14ac:dyDescent="0.25"/>
  <cols>
    <col min="1" max="1" width="19" bestFit="1" customWidth="1"/>
    <col min="2" max="2" width="9.140625" bestFit="1" customWidth="1"/>
    <col min="3" max="3" width="10.42578125" bestFit="1" customWidth="1"/>
    <col min="4" max="4" width="9.42578125" bestFit="1" customWidth="1"/>
    <col min="5" max="5" width="18.7109375" bestFit="1" customWidth="1"/>
    <col min="6" max="6" width="8.42578125" bestFit="1" customWidth="1"/>
    <col min="7" max="7" width="11.7109375" bestFit="1" customWidth="1"/>
    <col min="8" max="8" width="19" bestFit="1" customWidth="1"/>
    <col min="12" max="12" width="13.5703125" customWidth="1"/>
    <col min="13" max="13" width="17.28515625" customWidth="1"/>
    <col min="14" max="14" width="17.7109375" customWidth="1"/>
  </cols>
  <sheetData>
    <row r="9" spans="1:14" ht="16.5" x14ac:dyDescent="0.25">
      <c r="A9" s="93" t="s">
        <v>199</v>
      </c>
      <c r="B9" s="93"/>
      <c r="C9" s="93"/>
      <c r="D9" s="93"/>
      <c r="E9" s="93"/>
      <c r="F9" s="93"/>
      <c r="G9" s="93"/>
    </row>
    <row r="10" spans="1:14" ht="16.5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6.5" x14ac:dyDescent="0.3">
      <c r="A11" s="100" t="s">
        <v>37</v>
      </c>
      <c r="B11" s="100"/>
      <c r="C11" s="100"/>
      <c r="D11" s="100"/>
      <c r="E11" s="100"/>
      <c r="F11" s="100"/>
      <c r="G11" s="100"/>
      <c r="H11" s="101"/>
      <c r="I11" s="102"/>
      <c r="J11" s="102"/>
      <c r="K11" s="102"/>
      <c r="L11" s="102"/>
      <c r="M11" s="102"/>
      <c r="N11" s="102"/>
    </row>
    <row r="12" spans="1:14" ht="17.25" thickBot="1" x14ac:dyDescent="0.35">
      <c r="A12" s="101"/>
      <c r="B12" s="101"/>
      <c r="C12" s="101"/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7.25" thickBot="1" x14ac:dyDescent="0.35">
      <c r="A13" s="102"/>
      <c r="B13" s="102"/>
      <c r="C13" s="102"/>
      <c r="D13" s="103" t="s">
        <v>38</v>
      </c>
      <c r="E13" s="103" t="s">
        <v>39</v>
      </c>
      <c r="F13" s="103" t="s">
        <v>40</v>
      </c>
      <c r="G13" s="104"/>
      <c r="H13" s="105" t="s">
        <v>63</v>
      </c>
      <c r="I13" s="106"/>
      <c r="J13" s="106"/>
      <c r="K13" s="107"/>
      <c r="L13" s="102"/>
      <c r="M13" s="102"/>
      <c r="N13" s="65"/>
    </row>
    <row r="14" spans="1:14" ht="16.5" x14ac:dyDescent="0.3">
      <c r="A14" s="108" t="s">
        <v>41</v>
      </c>
      <c r="B14" s="109" t="s">
        <v>42</v>
      </c>
      <c r="C14" s="109" t="s">
        <v>43</v>
      </c>
      <c r="D14" s="110" t="s">
        <v>44</v>
      </c>
      <c r="E14" s="110" t="s">
        <v>44</v>
      </c>
      <c r="F14" s="111" t="s">
        <v>44</v>
      </c>
      <c r="G14" s="112"/>
      <c r="H14" s="113" t="s">
        <v>64</v>
      </c>
      <c r="I14" s="114"/>
      <c r="J14" s="114"/>
      <c r="K14" s="115"/>
      <c r="L14" s="102"/>
      <c r="M14" s="102"/>
      <c r="N14" s="65"/>
    </row>
    <row r="15" spans="1:14" ht="17.25" thickBot="1" x14ac:dyDescent="0.35">
      <c r="A15" s="116" t="s">
        <v>45</v>
      </c>
      <c r="B15" s="117">
        <v>15</v>
      </c>
      <c r="C15" s="117">
        <v>60</v>
      </c>
      <c r="D15" s="117"/>
      <c r="E15" s="117"/>
      <c r="F15" s="117"/>
      <c r="G15" s="118"/>
      <c r="H15" s="119" t="s">
        <v>65</v>
      </c>
      <c r="I15" s="120"/>
      <c r="J15" s="120"/>
      <c r="K15" s="121"/>
      <c r="L15" s="102"/>
      <c r="M15" s="102"/>
      <c r="N15" s="65"/>
    </row>
    <row r="16" spans="1:14" ht="17.25" thickBot="1" x14ac:dyDescent="0.35">
      <c r="A16" s="116" t="s">
        <v>46</v>
      </c>
      <c r="B16" s="117">
        <v>18</v>
      </c>
      <c r="C16" s="117">
        <v>65</v>
      </c>
      <c r="D16" s="117"/>
      <c r="E16" s="117"/>
      <c r="F16" s="117"/>
      <c r="G16" s="118"/>
      <c r="H16" s="102"/>
      <c r="I16" s="102"/>
      <c r="J16" s="102"/>
      <c r="K16" s="102"/>
      <c r="L16" s="102"/>
      <c r="M16" s="102"/>
      <c r="N16" s="65"/>
    </row>
    <row r="17" spans="1:14" ht="16.5" x14ac:dyDescent="0.3">
      <c r="A17" s="116" t="s">
        <v>47</v>
      </c>
      <c r="B17" s="117">
        <v>14</v>
      </c>
      <c r="C17" s="117">
        <v>80</v>
      </c>
      <c r="D17" s="117"/>
      <c r="E17" s="117"/>
      <c r="F17" s="117"/>
      <c r="G17" s="118"/>
      <c r="H17" s="105" t="s">
        <v>207</v>
      </c>
      <c r="I17" s="106"/>
      <c r="J17" s="106"/>
      <c r="K17" s="106"/>
      <c r="L17" s="106"/>
      <c r="M17" s="107"/>
      <c r="N17" s="65"/>
    </row>
    <row r="18" spans="1:14" ht="16.5" x14ac:dyDescent="0.3">
      <c r="A18" s="116" t="s">
        <v>48</v>
      </c>
      <c r="B18" s="117">
        <v>35</v>
      </c>
      <c r="C18" s="117">
        <v>70</v>
      </c>
      <c r="D18" s="117"/>
      <c r="E18" s="117"/>
      <c r="F18" s="117"/>
      <c r="G18" s="118"/>
      <c r="H18" s="113" t="s">
        <v>208</v>
      </c>
      <c r="I18" s="114"/>
      <c r="J18" s="114"/>
      <c r="K18" s="114"/>
      <c r="L18" s="114"/>
      <c r="M18" s="115"/>
      <c r="N18" s="65"/>
    </row>
    <row r="19" spans="1:14" ht="17.25" thickBot="1" x14ac:dyDescent="0.35">
      <c r="A19" s="116" t="s">
        <v>49</v>
      </c>
      <c r="B19" s="117">
        <v>26</v>
      </c>
      <c r="C19" s="117">
        <v>100</v>
      </c>
      <c r="D19" s="117"/>
      <c r="E19" s="117"/>
      <c r="F19" s="117"/>
      <c r="G19" s="118"/>
      <c r="H19" s="119" t="s">
        <v>209</v>
      </c>
      <c r="I19" s="120"/>
      <c r="J19" s="120"/>
      <c r="K19" s="120"/>
      <c r="L19" s="120"/>
      <c r="M19" s="121"/>
      <c r="N19" s="65"/>
    </row>
    <row r="20" spans="1:14" ht="17.25" thickBot="1" x14ac:dyDescent="0.35">
      <c r="A20" s="116" t="s">
        <v>50</v>
      </c>
      <c r="B20" s="117">
        <v>25</v>
      </c>
      <c r="C20" s="117">
        <v>40</v>
      </c>
      <c r="D20" s="117"/>
      <c r="E20" s="117"/>
      <c r="F20" s="117"/>
      <c r="G20" s="118"/>
      <c r="H20" s="65"/>
      <c r="I20" s="65"/>
      <c r="J20" s="65"/>
      <c r="K20" s="65"/>
      <c r="L20" s="65"/>
      <c r="M20" s="65"/>
      <c r="N20" s="65"/>
    </row>
    <row r="21" spans="1:14" ht="16.5" x14ac:dyDescent="0.3">
      <c r="A21" s="116" t="s">
        <v>51</v>
      </c>
      <c r="B21" s="117">
        <v>19</v>
      </c>
      <c r="C21" s="117">
        <v>125</v>
      </c>
      <c r="D21" s="117"/>
      <c r="E21" s="117"/>
      <c r="F21" s="117"/>
      <c r="G21" s="118"/>
      <c r="H21" s="105" t="s">
        <v>210</v>
      </c>
      <c r="I21" s="106"/>
      <c r="J21" s="106"/>
      <c r="K21" s="106"/>
      <c r="L21" s="106"/>
      <c r="M21" s="107"/>
      <c r="N21" s="65"/>
    </row>
    <row r="22" spans="1:14" ht="16.5" x14ac:dyDescent="0.3">
      <c r="A22" s="116" t="s">
        <v>52</v>
      </c>
      <c r="B22" s="117">
        <v>66</v>
      </c>
      <c r="C22" s="117">
        <v>95</v>
      </c>
      <c r="D22" s="117"/>
      <c r="E22" s="117"/>
      <c r="F22" s="117"/>
      <c r="G22" s="118"/>
      <c r="H22" s="113" t="s">
        <v>211</v>
      </c>
      <c r="I22" s="114"/>
      <c r="J22" s="114"/>
      <c r="K22" s="114"/>
      <c r="L22" s="114"/>
      <c r="M22" s="115"/>
      <c r="N22" s="65"/>
    </row>
    <row r="23" spans="1:14" ht="17.25" thickBot="1" x14ac:dyDescent="0.35">
      <c r="A23" s="116" t="s">
        <v>53</v>
      </c>
      <c r="B23" s="117">
        <v>80</v>
      </c>
      <c r="C23" s="117">
        <v>60</v>
      </c>
      <c r="D23" s="117"/>
      <c r="E23" s="117"/>
      <c r="F23" s="117"/>
      <c r="G23" s="118"/>
      <c r="H23" s="119" t="s">
        <v>212</v>
      </c>
      <c r="I23" s="120"/>
      <c r="J23" s="120"/>
      <c r="K23" s="120"/>
      <c r="L23" s="120"/>
      <c r="M23" s="121"/>
      <c r="N23" s="65"/>
    </row>
    <row r="24" spans="1:14" ht="16.5" x14ac:dyDescent="0.3">
      <c r="A24" s="116" t="s">
        <v>54</v>
      </c>
      <c r="B24" s="117">
        <v>93</v>
      </c>
      <c r="C24" s="117">
        <v>55</v>
      </c>
      <c r="D24" s="117"/>
      <c r="E24" s="117"/>
      <c r="F24" s="117"/>
      <c r="G24" s="118"/>
      <c r="H24" s="65"/>
      <c r="I24" s="65"/>
      <c r="J24" s="65"/>
      <c r="K24" s="65"/>
      <c r="L24" s="65"/>
      <c r="M24" s="65"/>
      <c r="N24" s="65"/>
    </row>
    <row r="25" spans="1:14" ht="16.5" x14ac:dyDescent="0.3">
      <c r="A25" s="116" t="s">
        <v>55</v>
      </c>
      <c r="B25" s="117">
        <v>55</v>
      </c>
      <c r="C25" s="117">
        <v>98</v>
      </c>
      <c r="D25" s="117"/>
      <c r="E25" s="117"/>
      <c r="F25" s="117"/>
      <c r="G25" s="118"/>
      <c r="H25" s="65"/>
      <c r="I25" s="65"/>
      <c r="J25" s="65"/>
      <c r="K25" s="65"/>
      <c r="L25" s="65"/>
      <c r="M25" s="65"/>
      <c r="N25" s="65"/>
    </row>
    <row r="26" spans="1:14" ht="16.5" x14ac:dyDescent="0.3">
      <c r="A26" s="116" t="s">
        <v>56</v>
      </c>
      <c r="B26" s="117">
        <v>43</v>
      </c>
      <c r="C26" s="117">
        <v>60</v>
      </c>
      <c r="D26" s="117"/>
      <c r="E26" s="117"/>
      <c r="F26" s="117"/>
      <c r="G26" s="118"/>
      <c r="H26" s="65"/>
      <c r="I26" s="65"/>
      <c r="J26" s="65"/>
      <c r="K26" s="65"/>
      <c r="L26" s="65"/>
      <c r="M26" s="65"/>
      <c r="N26" s="65"/>
    </row>
    <row r="27" spans="1:14" ht="16.5" x14ac:dyDescent="0.3">
      <c r="A27" s="116" t="s">
        <v>57</v>
      </c>
      <c r="B27" s="117">
        <v>45</v>
      </c>
      <c r="C27" s="117">
        <v>44</v>
      </c>
      <c r="D27" s="117"/>
      <c r="E27" s="117"/>
      <c r="F27" s="117"/>
      <c r="G27" s="118"/>
      <c r="H27" s="65"/>
      <c r="I27" s="65"/>
      <c r="J27" s="65"/>
      <c r="K27" s="65"/>
      <c r="L27" s="65"/>
      <c r="M27" s="65"/>
      <c r="N27" s="65"/>
    </row>
    <row r="28" spans="1:14" ht="16.5" x14ac:dyDescent="0.3">
      <c r="A28" s="116" t="s">
        <v>54</v>
      </c>
      <c r="B28" s="117">
        <v>63</v>
      </c>
      <c r="C28" s="117">
        <v>45</v>
      </c>
      <c r="D28" s="117"/>
      <c r="E28" s="117"/>
      <c r="F28" s="117"/>
      <c r="G28" s="118"/>
      <c r="H28" s="65"/>
      <c r="I28" s="65"/>
      <c r="J28" s="65"/>
      <c r="K28" s="65"/>
      <c r="L28" s="65"/>
      <c r="M28" s="65"/>
      <c r="N28" s="65"/>
    </row>
    <row r="29" spans="1:14" ht="16.5" x14ac:dyDescent="0.3">
      <c r="A29" s="116" t="s">
        <v>58</v>
      </c>
      <c r="B29" s="117">
        <v>35</v>
      </c>
      <c r="C29" s="117">
        <v>39</v>
      </c>
      <c r="D29" s="117"/>
      <c r="E29" s="117"/>
      <c r="F29" s="117"/>
      <c r="G29" s="118"/>
      <c r="H29" s="102"/>
      <c r="I29" s="102"/>
      <c r="J29" s="102"/>
      <c r="K29" s="102"/>
      <c r="L29" s="102"/>
      <c r="M29" s="102"/>
      <c r="N29" s="102"/>
    </row>
    <row r="30" spans="1:14" ht="16.5" x14ac:dyDescent="0.3">
      <c r="A30" s="116" t="s">
        <v>59</v>
      </c>
      <c r="B30" s="117">
        <v>36</v>
      </c>
      <c r="C30" s="117">
        <v>18</v>
      </c>
      <c r="D30" s="117"/>
      <c r="E30" s="117"/>
      <c r="F30" s="117"/>
      <c r="G30" s="118"/>
      <c r="H30" s="102"/>
      <c r="I30" s="102"/>
      <c r="J30" s="102"/>
      <c r="K30" s="102"/>
      <c r="L30" s="102"/>
      <c r="M30" s="102"/>
      <c r="N30" s="102"/>
    </row>
    <row r="31" spans="1:14" ht="16.5" x14ac:dyDescent="0.3">
      <c r="A31" s="116" t="s">
        <v>60</v>
      </c>
      <c r="B31" s="117">
        <v>29</v>
      </c>
      <c r="C31" s="117">
        <v>71</v>
      </c>
      <c r="D31" s="117"/>
      <c r="E31" s="117"/>
      <c r="F31" s="117"/>
      <c r="G31" s="118"/>
      <c r="H31" s="102"/>
      <c r="I31" s="102"/>
      <c r="J31" s="102"/>
      <c r="K31" s="102"/>
      <c r="L31" s="102"/>
      <c r="M31" s="102"/>
      <c r="N31" s="102"/>
    </row>
    <row r="32" spans="1:14" ht="16.5" x14ac:dyDescent="0.3">
      <c r="A32" s="116" t="s">
        <v>61</v>
      </c>
      <c r="B32" s="117">
        <v>35</v>
      </c>
      <c r="C32" s="117">
        <v>83</v>
      </c>
      <c r="D32" s="117"/>
      <c r="E32" s="117"/>
      <c r="F32" s="117"/>
      <c r="G32" s="118"/>
      <c r="H32" s="102"/>
      <c r="I32" s="102"/>
      <c r="J32" s="102"/>
      <c r="K32" s="102"/>
      <c r="L32" s="102"/>
      <c r="M32" s="102"/>
      <c r="N32" s="102"/>
    </row>
    <row r="33" spans="1:14" ht="17.25" thickBot="1" x14ac:dyDescent="0.35">
      <c r="A33" s="122" t="s">
        <v>62</v>
      </c>
      <c r="B33" s="123">
        <v>58</v>
      </c>
      <c r="C33" s="123">
        <v>91</v>
      </c>
      <c r="D33" s="117"/>
      <c r="E33" s="117"/>
      <c r="F33" s="117"/>
      <c r="G33" s="118"/>
      <c r="H33" s="102"/>
      <c r="I33" s="102"/>
      <c r="J33" s="102"/>
      <c r="K33" s="102"/>
      <c r="L33" s="102"/>
      <c r="M33" s="102"/>
      <c r="N33" s="102"/>
    </row>
    <row r="34" spans="1:14" ht="16.5" x14ac:dyDescent="0.3">
      <c r="A34" s="65"/>
      <c r="B34" s="65"/>
      <c r="C34" s="65"/>
      <c r="D34" s="65"/>
      <c r="E34" s="65"/>
      <c r="F34" s="65"/>
      <c r="G34" s="104"/>
      <c r="H34" s="65"/>
      <c r="I34" s="65"/>
      <c r="J34" s="65"/>
      <c r="K34" s="65"/>
      <c r="L34" s="65"/>
      <c r="M34" s="65"/>
      <c r="N34" s="65"/>
    </row>
    <row r="35" spans="1:14" ht="16.5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6.5" x14ac:dyDescent="0.3">
      <c r="A36" s="93" t="s">
        <v>199</v>
      </c>
      <c r="B36" s="93"/>
      <c r="C36" s="93"/>
      <c r="D36" s="93"/>
      <c r="E36" s="93"/>
      <c r="F36" s="93"/>
      <c r="G36" s="93"/>
      <c r="H36" s="65"/>
      <c r="I36" s="65"/>
      <c r="J36" s="65"/>
      <c r="K36" s="65"/>
      <c r="L36" s="65"/>
      <c r="M36" s="65"/>
      <c r="N36" s="65"/>
    </row>
    <row r="37" spans="1:14" ht="16.5" x14ac:dyDescent="0.3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x14ac:dyDescent="0.25">
      <c r="A38" s="124" t="s">
        <v>233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ht="15.75" thickBot="1" x14ac:dyDescent="0.3">
      <c r="A40" s="125" t="s">
        <v>213</v>
      </c>
      <c r="B40" s="126"/>
      <c r="C40" s="126"/>
      <c r="D40" s="126"/>
      <c r="E40" s="126"/>
      <c r="F40" s="124"/>
      <c r="G40" s="124"/>
      <c r="H40" s="145" t="s">
        <v>230</v>
      </c>
      <c r="I40" s="145" t="s">
        <v>230</v>
      </c>
      <c r="J40" s="145" t="s">
        <v>231</v>
      </c>
      <c r="K40" s="145" t="s">
        <v>232</v>
      </c>
      <c r="L40" s="124"/>
      <c r="M40" s="124"/>
      <c r="N40" s="124"/>
    </row>
    <row r="41" spans="1:14" ht="15.75" thickBot="1" x14ac:dyDescent="0.3">
      <c r="A41" s="125"/>
      <c r="B41" s="126"/>
      <c r="C41" s="126"/>
      <c r="D41" s="126"/>
      <c r="E41" s="126"/>
      <c r="F41" s="124"/>
      <c r="G41" s="124"/>
      <c r="H41" s="127" t="s">
        <v>214</v>
      </c>
      <c r="I41" s="128"/>
      <c r="J41" s="128"/>
      <c r="K41" s="129"/>
      <c r="L41" s="124"/>
      <c r="M41" s="124"/>
      <c r="N41" s="124"/>
    </row>
    <row r="42" spans="1:14" ht="15.75" thickBot="1" x14ac:dyDescent="0.3">
      <c r="A42" s="150" t="s">
        <v>215</v>
      </c>
      <c r="B42" s="151" t="s">
        <v>216</v>
      </c>
      <c r="C42" s="151" t="s">
        <v>164</v>
      </c>
      <c r="D42" s="151" t="s">
        <v>2</v>
      </c>
      <c r="E42" s="151" t="s">
        <v>217</v>
      </c>
      <c r="F42" s="151" t="s">
        <v>5</v>
      </c>
      <c r="G42" s="152" t="s">
        <v>7</v>
      </c>
      <c r="H42" s="150" t="s">
        <v>218</v>
      </c>
      <c r="I42" s="151" t="s">
        <v>219</v>
      </c>
      <c r="J42" s="151" t="s">
        <v>220</v>
      </c>
      <c r="K42" s="152" t="s">
        <v>221</v>
      </c>
      <c r="L42" s="124"/>
      <c r="M42" s="124"/>
      <c r="N42" s="124"/>
    </row>
    <row r="43" spans="1:14" ht="16.5" x14ac:dyDescent="0.3">
      <c r="A43" s="146">
        <v>37075</v>
      </c>
      <c r="B43" s="148" t="s">
        <v>222</v>
      </c>
      <c r="C43" s="130">
        <v>373</v>
      </c>
      <c r="D43" s="130" t="s">
        <v>76</v>
      </c>
      <c r="E43" s="131">
        <v>6990</v>
      </c>
      <c r="F43" s="132">
        <v>2</v>
      </c>
      <c r="G43" s="133">
        <f>E43*F43</f>
        <v>13980</v>
      </c>
      <c r="H43" s="153"/>
      <c r="I43" s="154"/>
      <c r="J43" s="154"/>
      <c r="K43" s="155"/>
      <c r="L43" s="124"/>
      <c r="M43" s="124"/>
      <c r="N43" s="124"/>
    </row>
    <row r="44" spans="1:14" ht="16.5" x14ac:dyDescent="0.3">
      <c r="A44" s="146">
        <v>39266</v>
      </c>
      <c r="B44" s="148" t="s">
        <v>222</v>
      </c>
      <c r="C44" s="130">
        <v>986</v>
      </c>
      <c r="D44" s="130" t="s">
        <v>76</v>
      </c>
      <c r="E44" s="131">
        <v>8990</v>
      </c>
      <c r="F44" s="132">
        <v>1</v>
      </c>
      <c r="G44" s="133">
        <f t="shared" ref="G44:G53" si="0">E44*F44</f>
        <v>8990</v>
      </c>
      <c r="H44" s="156"/>
      <c r="I44" s="157"/>
      <c r="J44" s="157"/>
      <c r="K44" s="158"/>
      <c r="L44" s="124"/>
      <c r="M44" s="124"/>
      <c r="N44" s="124"/>
    </row>
    <row r="45" spans="1:14" ht="16.5" x14ac:dyDescent="0.3">
      <c r="A45" s="146">
        <v>37078</v>
      </c>
      <c r="B45" s="148" t="s">
        <v>223</v>
      </c>
      <c r="C45" s="130">
        <v>345</v>
      </c>
      <c r="D45" s="130" t="s">
        <v>78</v>
      </c>
      <c r="E45" s="131">
        <v>7990</v>
      </c>
      <c r="F45" s="132">
        <v>2</v>
      </c>
      <c r="G45" s="133">
        <f t="shared" si="0"/>
        <v>15980</v>
      </c>
      <c r="H45" s="156"/>
      <c r="I45" s="157"/>
      <c r="J45" s="157"/>
      <c r="K45" s="158"/>
      <c r="L45" s="124"/>
      <c r="M45" s="124"/>
      <c r="N45" s="124"/>
    </row>
    <row r="46" spans="1:14" ht="16.5" x14ac:dyDescent="0.3">
      <c r="A46" s="146">
        <v>39269</v>
      </c>
      <c r="B46" s="148" t="s">
        <v>223</v>
      </c>
      <c r="C46" s="130">
        <v>944</v>
      </c>
      <c r="D46" s="130" t="s">
        <v>78</v>
      </c>
      <c r="E46" s="131">
        <v>12490</v>
      </c>
      <c r="F46" s="132">
        <v>2</v>
      </c>
      <c r="G46" s="133">
        <f t="shared" si="0"/>
        <v>24980</v>
      </c>
      <c r="H46" s="156"/>
      <c r="I46" s="157"/>
      <c r="J46" s="157"/>
      <c r="K46" s="158"/>
      <c r="L46" s="124"/>
      <c r="M46" s="124"/>
      <c r="N46" s="124"/>
    </row>
    <row r="47" spans="1:14" ht="16.5" x14ac:dyDescent="0.3">
      <c r="A47" s="146">
        <v>37086</v>
      </c>
      <c r="B47" s="148" t="s">
        <v>224</v>
      </c>
      <c r="C47" s="130">
        <v>373</v>
      </c>
      <c r="D47" s="130" t="s">
        <v>76</v>
      </c>
      <c r="E47" s="131">
        <v>6990</v>
      </c>
      <c r="F47" s="132">
        <v>1</v>
      </c>
      <c r="G47" s="133">
        <f t="shared" si="0"/>
        <v>6990</v>
      </c>
      <c r="H47" s="156"/>
      <c r="I47" s="157"/>
      <c r="J47" s="157"/>
      <c r="K47" s="158"/>
      <c r="L47" s="124"/>
      <c r="M47" s="124"/>
      <c r="N47" s="124"/>
    </row>
    <row r="48" spans="1:14" ht="16.5" x14ac:dyDescent="0.3">
      <c r="A48" s="146">
        <v>37090</v>
      </c>
      <c r="B48" s="148" t="s">
        <v>225</v>
      </c>
      <c r="C48" s="130">
        <v>373</v>
      </c>
      <c r="D48" s="130" t="s">
        <v>77</v>
      </c>
      <c r="E48" s="131">
        <v>6990</v>
      </c>
      <c r="F48" s="132">
        <v>1</v>
      </c>
      <c r="G48" s="133">
        <f t="shared" si="0"/>
        <v>6990</v>
      </c>
      <c r="H48" s="156"/>
      <c r="I48" s="157"/>
      <c r="J48" s="157"/>
      <c r="K48" s="158"/>
      <c r="L48" s="124"/>
      <c r="M48" s="124"/>
      <c r="N48" s="124"/>
    </row>
    <row r="49" spans="1:14" ht="16.5" x14ac:dyDescent="0.3">
      <c r="A49" s="146">
        <v>37092</v>
      </c>
      <c r="B49" s="148" t="s">
        <v>226</v>
      </c>
      <c r="C49" s="130">
        <v>495</v>
      </c>
      <c r="D49" s="130" t="s">
        <v>78</v>
      </c>
      <c r="E49" s="131">
        <v>11990</v>
      </c>
      <c r="F49" s="132">
        <v>2</v>
      </c>
      <c r="G49" s="133">
        <f t="shared" si="0"/>
        <v>23980</v>
      </c>
      <c r="H49" s="156"/>
      <c r="I49" s="157"/>
      <c r="J49" s="157"/>
      <c r="K49" s="158"/>
      <c r="L49" s="124"/>
      <c r="M49" s="124"/>
      <c r="N49" s="124"/>
    </row>
    <row r="50" spans="1:14" ht="16.5" x14ac:dyDescent="0.3">
      <c r="A50" s="146">
        <v>39283</v>
      </c>
      <c r="B50" s="148" t="s">
        <v>226</v>
      </c>
      <c r="C50" s="130">
        <v>373</v>
      </c>
      <c r="D50" s="130" t="s">
        <v>78</v>
      </c>
      <c r="E50" s="131">
        <v>6990</v>
      </c>
      <c r="F50" s="132">
        <v>1</v>
      </c>
      <c r="G50" s="133">
        <f t="shared" si="0"/>
        <v>6990</v>
      </c>
      <c r="H50" s="156"/>
      <c r="I50" s="157"/>
      <c r="J50" s="157"/>
      <c r="K50" s="158"/>
      <c r="L50" s="124"/>
      <c r="M50" s="124"/>
      <c r="N50" s="124"/>
    </row>
    <row r="51" spans="1:14" ht="16.5" x14ac:dyDescent="0.3">
      <c r="A51" s="146">
        <v>37097</v>
      </c>
      <c r="B51" s="148" t="s">
        <v>227</v>
      </c>
      <c r="C51" s="130">
        <v>823</v>
      </c>
      <c r="D51" s="130" t="s">
        <v>77</v>
      </c>
      <c r="E51" s="131">
        <v>4990</v>
      </c>
      <c r="F51" s="132">
        <v>2</v>
      </c>
      <c r="G51" s="133">
        <f t="shared" si="0"/>
        <v>9980</v>
      </c>
      <c r="H51" s="156"/>
      <c r="I51" s="157"/>
      <c r="J51" s="157"/>
      <c r="K51" s="158"/>
      <c r="L51" s="124"/>
      <c r="M51" s="124"/>
      <c r="N51" s="124"/>
    </row>
    <row r="52" spans="1:14" ht="16.5" x14ac:dyDescent="0.3">
      <c r="A52" s="146">
        <v>37100</v>
      </c>
      <c r="B52" s="148" t="s">
        <v>228</v>
      </c>
      <c r="C52" s="130">
        <v>334</v>
      </c>
      <c r="D52" s="130" t="s">
        <v>78</v>
      </c>
      <c r="E52" s="131">
        <v>3490</v>
      </c>
      <c r="F52" s="132">
        <v>3</v>
      </c>
      <c r="G52" s="133">
        <f t="shared" si="0"/>
        <v>10470</v>
      </c>
      <c r="H52" s="156"/>
      <c r="I52" s="157"/>
      <c r="J52" s="157"/>
      <c r="K52" s="158"/>
      <c r="L52" s="124"/>
      <c r="M52" s="124"/>
      <c r="N52" s="124"/>
    </row>
    <row r="53" spans="1:14" ht="17.25" thickBot="1" x14ac:dyDescent="0.35">
      <c r="A53" s="147">
        <v>39291</v>
      </c>
      <c r="B53" s="149" t="s">
        <v>228</v>
      </c>
      <c r="C53" s="134">
        <v>780</v>
      </c>
      <c r="D53" s="134" t="s">
        <v>78</v>
      </c>
      <c r="E53" s="135">
        <v>5990</v>
      </c>
      <c r="F53" s="136">
        <v>1</v>
      </c>
      <c r="G53" s="137">
        <f t="shared" si="0"/>
        <v>5990</v>
      </c>
      <c r="H53" s="159"/>
      <c r="I53" s="160"/>
      <c r="J53" s="160"/>
      <c r="K53" s="161"/>
      <c r="L53" s="124"/>
      <c r="M53" s="124"/>
      <c r="N53" s="124"/>
    </row>
    <row r="54" spans="1:14" ht="17.25" thickBot="1" x14ac:dyDescent="0.35">
      <c r="A54" s="124"/>
      <c r="B54" s="138"/>
      <c r="C54" s="138"/>
      <c r="D54" s="138"/>
      <c r="E54" s="138"/>
      <c r="F54" s="139" t="s">
        <v>229</v>
      </c>
      <c r="G54" s="162">
        <f>SUM(G43:G53)</f>
        <v>135320</v>
      </c>
      <c r="H54" s="140">
        <f>SUM(H43:H53)</f>
        <v>0</v>
      </c>
      <c r="I54" s="141">
        <f>SUM(I43:I53)</f>
        <v>0</v>
      </c>
      <c r="J54" s="141">
        <f>SUM(J43:J53)</f>
        <v>0</v>
      </c>
      <c r="K54" s="142">
        <f>SUM(K43:K53)</f>
        <v>0</v>
      </c>
      <c r="L54" s="124"/>
      <c r="M54" s="124"/>
      <c r="N54" s="124"/>
    </row>
    <row r="55" spans="1:14" ht="15.75" thickBot="1" x14ac:dyDescent="0.3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7.25" thickBot="1" x14ac:dyDescent="0.35">
      <c r="A56" s="124"/>
      <c r="B56" s="124"/>
      <c r="C56" s="124"/>
      <c r="D56" s="124"/>
      <c r="E56" s="124"/>
      <c r="F56" s="124"/>
      <c r="G56" s="124"/>
      <c r="H56" s="143">
        <f>SUMIF(D43:D53,"A",H43:H53)</f>
        <v>0</v>
      </c>
      <c r="I56" s="144">
        <f>SUMIF(C43:C53,373,I43:I53)</f>
        <v>0</v>
      </c>
      <c r="J56" s="124"/>
      <c r="K56" s="124"/>
      <c r="L56" s="124"/>
      <c r="M56" s="124"/>
      <c r="N56" s="124"/>
    </row>
    <row r="57" spans="1:14" ht="16.5" x14ac:dyDescent="0.3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6.5" x14ac:dyDescent="0.3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</sheetData>
  <mergeCells count="4">
    <mergeCell ref="H41:K41"/>
    <mergeCell ref="A11:G11"/>
    <mergeCell ref="A9:G9"/>
    <mergeCell ref="A36:G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26" sqref="V26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13" sqref="N13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Función SI()</vt:lpstr>
      <vt:lpstr>Funciones Y(), O()</vt:lpstr>
      <vt:lpstr>Si anidado</vt:lpstr>
      <vt:lpstr>Actividad</vt:lpstr>
      <vt:lpstr>ejercicio1</vt:lpstr>
      <vt:lpstr>ejercicio2</vt:lpstr>
      <vt:lpstr>Rúbrica_Evaluación</vt:lpstr>
      <vt:lpstr>entrega</vt:lpstr>
    </vt:vector>
  </TitlesOfParts>
  <Company>eXit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profesor.pablo.ofimatica@gmail.com</cp:lastModifiedBy>
  <dcterms:created xsi:type="dcterms:W3CDTF">2019-06-18T02:16:53Z</dcterms:created>
  <dcterms:modified xsi:type="dcterms:W3CDTF">2020-06-12T11:20:04Z</dcterms:modified>
</cp:coreProperties>
</file>