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95" windowHeight="4365" firstSheet="1" activeTab="1"/>
  </bookViews>
  <sheets>
    <sheet name="MOV. y AJUSTES" sheetId="1" state="hidden" r:id="rId1"/>
    <sheet name="BALANCE U.I.C. 1" sheetId="2" r:id="rId2"/>
    <sheet name="BCE FINAL" sheetId="3" state="hidden" r:id="rId3"/>
    <sheet name="Hoja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<sst xmlns="http://schemas.openxmlformats.org/spreadsheetml/2006/main" count="202" uniqueCount="112">
  <si>
    <t xml:space="preserve">CONTRIBUYENTE </t>
  </si>
  <si>
    <t>PATRICIO ALEJANDRO ZAMORA MUÑOZ</t>
  </si>
  <si>
    <t>GIRO : CONTRATISTA y SUBCONTRATISTA EN SISTEMAS DE COMUNICACIÓN Y ELECTRICOS y OTROS</t>
  </si>
  <si>
    <t>PERIODO : 1º DE ENERO DE 2006 AL 31 DE DICIEMBRE DE 2006</t>
  </si>
  <si>
    <t>RUT</t>
  </si>
  <si>
    <t>9.855.258-8</t>
  </si>
  <si>
    <t>DOMICILIO</t>
  </si>
  <si>
    <t>MUNICIPIO 529 LO PRADO</t>
  </si>
  <si>
    <t xml:space="preserve">             BALANCE 2005</t>
  </si>
  <si>
    <t xml:space="preserve">            BALANCE 2006</t>
  </si>
  <si>
    <t xml:space="preserve"> D E B I T O S</t>
  </si>
  <si>
    <t>CR E D I T O S</t>
  </si>
  <si>
    <t xml:space="preserve">   D E U D O R</t>
  </si>
  <si>
    <t xml:space="preserve">  ACREEDOR</t>
  </si>
  <si>
    <t>CAJA</t>
  </si>
  <si>
    <t>UTILES DE OFICINA</t>
  </si>
  <si>
    <t>HERRAMIENTAS</t>
  </si>
  <si>
    <t>VEHICULOS</t>
  </si>
  <si>
    <t>P.P.M.</t>
  </si>
  <si>
    <t>CTA. PARTICULAR</t>
  </si>
  <si>
    <t>IMPTOS POR PAGAR</t>
  </si>
  <si>
    <t>PROVEEDORES</t>
  </si>
  <si>
    <t>CAPITAL</t>
  </si>
  <si>
    <t>GASTOS DE INSTALACION</t>
  </si>
  <si>
    <t>GASTOS GENERALES (VEHICULO)</t>
  </si>
  <si>
    <t>GASTOS GENERALES (FONO)</t>
  </si>
  <si>
    <t>GASTOS GENERALES (VARIOS)</t>
  </si>
  <si>
    <t>COMBUSTIBLES</t>
  </si>
  <si>
    <t>EXENTOS</t>
  </si>
  <si>
    <t>HONORARIOS</t>
  </si>
  <si>
    <t>REMUNERACIONES</t>
  </si>
  <si>
    <t>AFP CUPRUM</t>
  </si>
  <si>
    <t>AFP PROVIDA</t>
  </si>
  <si>
    <t>IMPTO RENTA</t>
  </si>
  <si>
    <t>ARRIENDO</t>
  </si>
  <si>
    <t>AGUINALDO</t>
  </si>
  <si>
    <t>C/MONETARIA</t>
  </si>
  <si>
    <t>DEPRECIACION</t>
  </si>
  <si>
    <t>SUMAS PARCIALES</t>
  </si>
  <si>
    <t>SUMAS IGUALES</t>
  </si>
  <si>
    <t xml:space="preserve">     M O V I M I E N T O    2 0 0 7</t>
  </si>
  <si>
    <t>MAQ. Y HERRAMIENTAS</t>
  </si>
  <si>
    <t>G. GRALES. (FONO)</t>
  </si>
  <si>
    <t>G. GRALES. (OFICINA)</t>
  </si>
  <si>
    <t>G. GRALES. (VEHICULO)</t>
  </si>
  <si>
    <t>I.V.A.</t>
  </si>
  <si>
    <t xml:space="preserve">CAJA </t>
  </si>
  <si>
    <t>VENTAS</t>
  </si>
  <si>
    <t>RETENCIONES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</si>
  <si>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</si>
  <si>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</si>
  <si>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</si>
  <si>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</si>
  <si>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</si>
  <si>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</si>
  <si>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</si>
  <si>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</si>
  <si>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</si>
  <si>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</si>
  <si>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</si>
  <si>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</si>
  <si>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C.A.M.</t>
  </si>
  <si>
    <t>GASTOS INSTALACION</t>
  </si>
  <si>
    <t>B A L A N C E    2 0 0 7</t>
  </si>
  <si>
    <t>VEHICULO</t>
  </si>
  <si>
    <t>G.GRALES</t>
  </si>
  <si>
    <t>MERCADERIAS</t>
  </si>
  <si>
    <t>AFP HABITAT</t>
  </si>
  <si>
    <t>FONASA</t>
  </si>
  <si>
    <t>IN.P.(ACCIDENTE DEL TRABAJO)</t>
  </si>
  <si>
    <t>AFP (SEGURO CESANTIA ) TRABAJADOR</t>
  </si>
  <si>
    <t>AFP (SEGURO CESANTIA ) EMPLEADOR</t>
  </si>
  <si>
    <t>ISAPRE CONSALUD</t>
  </si>
  <si>
    <t>ISAPRE CRUZ BLANCA</t>
  </si>
  <si>
    <t>AFP (S/ C ) TRAB</t>
  </si>
  <si>
    <t>AJUSTES</t>
  </si>
  <si>
    <t>SEGURO</t>
  </si>
  <si>
    <t>TAG STGO</t>
  </si>
  <si>
    <t>GASTOS BOLETAS</t>
  </si>
  <si>
    <t>PPM</t>
  </si>
  <si>
    <t>IMPTO X COBRAR</t>
  </si>
  <si>
    <t>CREDITO 1ª</t>
  </si>
  <si>
    <t>MAQUINAS Y HERRAMIENTAS</t>
  </si>
  <si>
    <t>UTILES DE OFICINA (COMPUTADOR)</t>
  </si>
  <si>
    <t>VEHICULO (AHORA DEL CHICO)</t>
  </si>
  <si>
    <t>VEHICULO 2</t>
  </si>
  <si>
    <t xml:space="preserve">PERDIDAS Y GANANCIAS </t>
  </si>
  <si>
    <t>CTA PARTICULAR</t>
  </si>
  <si>
    <t xml:space="preserve">PROVEEDORES </t>
  </si>
  <si>
    <t>BALANCE GENERAL 2008</t>
  </si>
  <si>
    <t>PERIODO : 1º DE ENERO DE 2008 AL 31 DE DICIEMBRE DE 2008</t>
  </si>
  <si>
    <t xml:space="preserve">                      S  U  M  A  S</t>
  </si>
  <si>
    <t xml:space="preserve">      C  U  E  N  T  A  S</t>
  </si>
  <si>
    <t>GANANCIAS</t>
  </si>
  <si>
    <t>PERDIDAS</t>
  </si>
  <si>
    <t>DEBITOS</t>
  </si>
  <si>
    <t>CREDITOS</t>
  </si>
  <si>
    <t>DEUDOR</t>
  </si>
  <si>
    <t>ACREEDOR</t>
  </si>
  <si>
    <t>ACTIVO</t>
  </si>
  <si>
    <t>PASIVO</t>
  </si>
  <si>
    <t xml:space="preserve">          I  N  V  E  N  T  A  R  I  O</t>
  </si>
  <si>
    <t xml:space="preserve">         R  E  S  U  L  T  A  D  O  S</t>
  </si>
  <si>
    <t xml:space="preserve">                  S  A  L  D  O  S</t>
  </si>
  <si>
    <t>SUELDOS</t>
  </si>
  <si>
    <t>ARRIENDOS</t>
  </si>
  <si>
    <t>GASTOS GENERALES (BANCOS)</t>
  </si>
  <si>
    <t>GASTOS DE COMBUSTIBLES</t>
  </si>
  <si>
    <t>INGRESOS DE EXPLOTACION</t>
  </si>
  <si>
    <t>GASTOS DE PRODUCCION TALLER EMPRESA</t>
  </si>
  <si>
    <t>……………………. DEL EJERCICIO</t>
  </si>
  <si>
    <t xml:space="preserve">GASTOS DE TAG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</si>
</sst>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€_-;\-* #,##0\ _€_-;_-* &quot;-&quot;??\ _€_-;_-@_-"/>
    <numFmt numFmtId="181" formatCode="_-* #,##0.0\ _€_-;\-* #,##0.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0" fontId="1" fillId="0" borderId="15" xfId="46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1" fillId="0" borderId="0" xfId="46" applyNumberFormat="1" applyFont="1" applyAlignment="1">
      <alignment/>
    </xf>
    <xf numFmtId="180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1" fillId="0" borderId="0" xfId="4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Border="1" applyAlignment="1">
      <alignment/>
    </xf>
    <xf numFmtId="180" fontId="1" fillId="0" borderId="0" xfId="46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ownloads\BCES%20PATO\BCE%202006\BCE.%20PAT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LEO"/>
      <sheetName val="DATOS BALANCE LEO"/>
      <sheetName val="DATOS BCE MEYNARD"/>
      <sheetName val="BCE. MEYNARD"/>
      <sheetName val="DATOS BCE."/>
      <sheetName val="ING SAMUEL"/>
      <sheetName val="PATO 2006"/>
      <sheetName val="BALANCE PATO"/>
    </sheetNames>
    <sheetDataSet>
      <sheetData sheetId="4">
        <row r="14">
          <cell r="L14">
            <v>120733</v>
          </cell>
        </row>
        <row r="15">
          <cell r="L15">
            <v>537828</v>
          </cell>
        </row>
        <row r="16">
          <cell r="L16">
            <v>50874</v>
          </cell>
        </row>
        <row r="17">
          <cell r="L17">
            <v>474076</v>
          </cell>
        </row>
        <row r="18">
          <cell r="L18">
            <v>272251</v>
          </cell>
        </row>
        <row r="27">
          <cell r="L27">
            <v>92108</v>
          </cell>
        </row>
        <row r="28">
          <cell r="L28">
            <v>320667</v>
          </cell>
        </row>
        <row r="29">
          <cell r="L29">
            <v>47972</v>
          </cell>
        </row>
        <row r="30">
          <cell r="L30">
            <v>392952</v>
          </cell>
        </row>
        <row r="31">
          <cell r="L31">
            <v>253073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67"/>
  <sheetViews>
    <sheetView zoomScalePageLayoutView="0" workbookViewId="0" topLeftCell="A1">
      <selection activeCell="Q108" sqref="Q108"/>
    </sheetView>
  </sheetViews>
  <sheetFormatPr defaultColWidth="11.421875" defaultRowHeight="12.75"/>
  <cols>
    <col min="1" max="3" width="11.421875" style="1" customWidth="1"/>
    <col min="4" max="4" width="9.421875" style="1" customWidth="1"/>
    <col min="5" max="5" width="10.57421875" style="1" customWidth="1"/>
    <col min="6" max="6" width="10.7109375" style="1" hidden="1" customWidth="1"/>
    <col min="7" max="7" width="5.00390625" style="1" hidden="1" customWidth="1"/>
    <col min="8" max="16" width="10.7109375" style="1" hidden="1" customWidth="1"/>
    <col min="17" max="16384" width="11.421875" style="1" customWidth="1"/>
  </cols>
  <sheetData>
    <row r="2" spans="5:28" ht="12.75">
      <c r="E2" s="1" t="s">
        <v>49</v>
      </c>
      <c r="F2" s="1" t="s">
        <v>50</v>
      </c>
      <c r="G2" s="1" t="s">
        <v>51</v>
      </c>
      <c r="H2" s="1" t="s">
        <v>52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58</v>
      </c>
      <c r="O2" s="1" t="s">
        <v>59</v>
      </c>
      <c r="P2" s="1" t="s">
        <v>60</v>
      </c>
      <c r="Q2" s="1" t="s">
        <v>50</v>
      </c>
      <c r="R2" s="1" t="s">
        <v>51</v>
      </c>
      <c r="S2" s="1" t="s">
        <v>52</v>
      </c>
      <c r="T2" s="1" t="s">
        <v>53</v>
      </c>
      <c r="U2" s="1" t="s">
        <v>54</v>
      </c>
      <c r="V2" s="1" t="s">
        <v>55</v>
      </c>
      <c r="W2" s="1" t="s">
        <v>56</v>
      </c>
      <c r="X2" s="1" t="s">
        <v>57</v>
      </c>
      <c r="Y2" s="1" t="s">
        <v>58</v>
      </c>
      <c r="Z2" s="1" t="s">
        <v>59</v>
      </c>
      <c r="AA2" s="1" t="s">
        <v>60</v>
      </c>
      <c r="AB2" s="1">
        <f aca="true" t="shared" si="0" ref="AB2:AB14">SUM(E2:AA2)</f>
        <v>0</v>
      </c>
    </row>
    <row r="3" ht="12.75">
      <c r="AB3" s="1">
        <f t="shared" si="0"/>
        <v>0</v>
      </c>
    </row>
    <row r="4" spans="2:28" ht="12.75">
      <c r="B4" s="1" t="s">
        <v>41</v>
      </c>
      <c r="E4" s="1">
        <v>16500</v>
      </c>
      <c r="R4" s="1">
        <v>158209</v>
      </c>
      <c r="T4" s="1">
        <v>599416</v>
      </c>
      <c r="U4" s="1">
        <v>135678</v>
      </c>
      <c r="W4" s="1">
        <v>50000</v>
      </c>
      <c r="X4" s="1">
        <v>114151</v>
      </c>
      <c r="Y4" s="1">
        <v>51882</v>
      </c>
      <c r="AA4" s="1">
        <v>284351</v>
      </c>
      <c r="AB4" s="1">
        <f t="shared" si="0"/>
        <v>1410187</v>
      </c>
    </row>
    <row r="5" spans="2:28" ht="12.75">
      <c r="B5" s="1" t="s">
        <v>65</v>
      </c>
      <c r="Q5" s="1">
        <v>11765</v>
      </c>
      <c r="R5" s="1">
        <v>143000</v>
      </c>
      <c r="U5" s="1">
        <v>84000</v>
      </c>
      <c r="W5" s="1">
        <v>33857</v>
      </c>
      <c r="AB5" s="1">
        <f t="shared" si="0"/>
        <v>272622</v>
      </c>
    </row>
    <row r="6" spans="2:28" ht="12.75">
      <c r="B6" s="1" t="s">
        <v>42</v>
      </c>
      <c r="E6" s="1">
        <v>137888</v>
      </c>
      <c r="Q6" s="1">
        <v>162051</v>
      </c>
      <c r="R6" s="1">
        <v>73026</v>
      </c>
      <c r="S6" s="1">
        <v>96829</v>
      </c>
      <c r="T6" s="1">
        <v>94567</v>
      </c>
      <c r="U6" s="1">
        <v>81032</v>
      </c>
      <c r="V6" s="1">
        <v>89893</v>
      </c>
      <c r="W6" s="1">
        <v>90094</v>
      </c>
      <c r="X6" s="1">
        <v>80150</v>
      </c>
      <c r="Y6" s="1">
        <v>92928</v>
      </c>
      <c r="Z6" s="1">
        <v>97782</v>
      </c>
      <c r="AB6" s="1">
        <f t="shared" si="0"/>
        <v>1096240</v>
      </c>
    </row>
    <row r="7" spans="2:28" ht="12.75">
      <c r="B7" s="1" t="s">
        <v>43</v>
      </c>
      <c r="Q7" s="1">
        <v>13949</v>
      </c>
      <c r="S7" s="1">
        <v>65020</v>
      </c>
      <c r="T7" s="1">
        <v>25516</v>
      </c>
      <c r="V7" s="1">
        <v>12150</v>
      </c>
      <c r="W7" s="1">
        <v>6639</v>
      </c>
      <c r="X7" s="1">
        <v>23529</v>
      </c>
      <c r="AA7" s="1">
        <v>21000</v>
      </c>
      <c r="AB7" s="1">
        <f t="shared" si="0"/>
        <v>167803</v>
      </c>
    </row>
    <row r="8" spans="2:28" ht="12.75">
      <c r="B8" s="1" t="s">
        <v>44</v>
      </c>
      <c r="S8" s="1">
        <v>189541</v>
      </c>
      <c r="T8" s="1">
        <v>94388</v>
      </c>
      <c r="U8" s="1">
        <v>2101</v>
      </c>
      <c r="V8" s="1">
        <v>76344</v>
      </c>
      <c r="X8" s="1">
        <v>28487</v>
      </c>
      <c r="Y8" s="1">
        <v>379740</v>
      </c>
      <c r="Z8" s="1">
        <v>825651</v>
      </c>
      <c r="AB8" s="1">
        <f t="shared" si="0"/>
        <v>1596252</v>
      </c>
    </row>
    <row r="9" spans="2:28" ht="12.75">
      <c r="B9" s="1" t="s">
        <v>23</v>
      </c>
      <c r="E9" s="1">
        <v>256561</v>
      </c>
      <c r="Q9" s="1">
        <v>758046</v>
      </c>
      <c r="R9" s="1">
        <v>1268729</v>
      </c>
      <c r="S9" s="1">
        <v>312204</v>
      </c>
      <c r="T9" s="1">
        <v>208434</v>
      </c>
      <c r="U9" s="1">
        <v>33590</v>
      </c>
      <c r="V9" s="1">
        <v>248681</v>
      </c>
      <c r="W9" s="1">
        <v>467374</v>
      </c>
      <c r="Y9" s="1">
        <v>362582</v>
      </c>
      <c r="Z9" s="1">
        <v>810497</v>
      </c>
      <c r="AA9" s="1">
        <v>221847</v>
      </c>
      <c r="AB9" s="1">
        <f t="shared" si="0"/>
        <v>4948545</v>
      </c>
    </row>
    <row r="10" spans="2:28" ht="12.75">
      <c r="B10" s="1" t="s">
        <v>27</v>
      </c>
      <c r="E10" s="1">
        <v>13348</v>
      </c>
      <c r="Q10" s="1">
        <v>142012</v>
      </c>
      <c r="R10" s="1">
        <v>191902</v>
      </c>
      <c r="T10" s="1">
        <v>232412</v>
      </c>
      <c r="U10" s="1">
        <v>289857</v>
      </c>
      <c r="V10" s="1">
        <v>246899</v>
      </c>
      <c r="X10" s="1">
        <v>484601</v>
      </c>
      <c r="Y10" s="1">
        <v>272556</v>
      </c>
      <c r="AA10" s="1">
        <v>194144</v>
      </c>
      <c r="AB10" s="1">
        <f t="shared" si="0"/>
        <v>2067731</v>
      </c>
    </row>
    <row r="11" spans="2:28" ht="12.75">
      <c r="B11" s="1" t="s">
        <v>28</v>
      </c>
      <c r="E11" s="1">
        <v>7126</v>
      </c>
      <c r="AB11" s="1">
        <f t="shared" si="0"/>
        <v>7126</v>
      </c>
    </row>
    <row r="12" spans="27:28" ht="12.75">
      <c r="AA12" s="1">
        <v>500000</v>
      </c>
      <c r="AB12" s="1">
        <f t="shared" si="0"/>
        <v>500000</v>
      </c>
    </row>
    <row r="13" spans="2:28" ht="12.75">
      <c r="B13" s="1" t="s">
        <v>64</v>
      </c>
      <c r="E13" s="1">
        <v>8590000</v>
      </c>
      <c r="S13" s="1">
        <v>678992</v>
      </c>
      <c r="V13" s="1">
        <v>57983</v>
      </c>
      <c r="AB13" s="1">
        <f t="shared" si="0"/>
        <v>9326975</v>
      </c>
    </row>
    <row r="14" spans="2:28" ht="12.75">
      <c r="B14" s="1" t="s">
        <v>45</v>
      </c>
      <c r="E14" s="1">
        <v>1712716</v>
      </c>
      <c r="Q14" s="1">
        <v>202293</v>
      </c>
      <c r="R14" s="1">
        <v>344165</v>
      </c>
      <c r="S14" s="1">
        <v>255093</v>
      </c>
      <c r="T14" s="1">
        <v>231218</v>
      </c>
      <c r="U14" s="1">
        <v>107934</v>
      </c>
      <c r="V14" s="1">
        <v>128390</v>
      </c>
      <c r="W14" s="1">
        <v>123113</v>
      </c>
      <c r="X14" s="1">
        <v>126428</v>
      </c>
      <c r="Y14" s="1">
        <v>214499</v>
      </c>
      <c r="Z14" s="1">
        <v>329447</v>
      </c>
      <c r="AA14" s="1">
        <v>223736</v>
      </c>
      <c r="AB14" s="1">
        <f t="shared" si="0"/>
        <v>3999032</v>
      </c>
    </row>
    <row r="15" spans="3:28" ht="12.75">
      <c r="C15" s="1" t="s">
        <v>21</v>
      </c>
      <c r="E15" s="1">
        <f>SUM(E4:E14)</f>
        <v>10734139</v>
      </c>
      <c r="F15" s="1">
        <f aca="true" t="shared" si="1" ref="F15:W15">SUM(F4:F14)</f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1290116</v>
      </c>
      <c r="R15" s="1">
        <f t="shared" si="1"/>
        <v>2179031</v>
      </c>
      <c r="S15" s="1">
        <f t="shared" si="1"/>
        <v>1597679</v>
      </c>
      <c r="T15" s="1">
        <f t="shared" si="1"/>
        <v>1485951</v>
      </c>
      <c r="U15" s="1">
        <f t="shared" si="1"/>
        <v>734192</v>
      </c>
      <c r="V15" s="1">
        <f t="shared" si="1"/>
        <v>860340</v>
      </c>
      <c r="W15" s="1">
        <f t="shared" si="1"/>
        <v>771077</v>
      </c>
      <c r="X15" s="1">
        <f>SUM(X4:X14)</f>
        <v>857346</v>
      </c>
      <c r="Y15" s="1">
        <f>SUM(Y4:Y14)</f>
        <v>1374187</v>
      </c>
      <c r="Z15" s="1">
        <f>SUM(Z4:Z14)</f>
        <v>2063377</v>
      </c>
      <c r="AA15" s="1">
        <f>SUM(AA4:AA14)</f>
        <v>1445078</v>
      </c>
      <c r="AB15" s="1">
        <f>SUM(E15:AA15)</f>
        <v>25392513</v>
      </c>
    </row>
    <row r="17" spans="2:27" ht="12.75">
      <c r="B17" s="1" t="s">
        <v>46</v>
      </c>
      <c r="E17" s="1">
        <f>SUM(E18:E19)</f>
        <v>3260770</v>
      </c>
      <c r="F17" s="1">
        <f aca="true" t="shared" si="2" ref="F17:X17">SUM(F18:F19)</f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811203</v>
      </c>
      <c r="Y17" s="1">
        <f>SUM(Y18:Y19)</f>
        <v>155819</v>
      </c>
      <c r="Z17" s="1">
        <f>SUM(Z18:Z19)</f>
        <v>0</v>
      </c>
      <c r="AA17" s="1">
        <f>SUM(AA18:AA19)</f>
        <v>0</v>
      </c>
    </row>
    <row r="18" spans="3:25" ht="12.75">
      <c r="C18" s="1" t="s">
        <v>47</v>
      </c>
      <c r="E18" s="1">
        <v>2740143</v>
      </c>
      <c r="X18" s="1">
        <v>681683</v>
      </c>
      <c r="Y18" s="1">
        <v>130940</v>
      </c>
    </row>
    <row r="19" spans="3:25" ht="12.75">
      <c r="C19" s="1" t="s">
        <v>45</v>
      </c>
      <c r="E19" s="1">
        <v>520627</v>
      </c>
      <c r="X19" s="1">
        <v>129520</v>
      </c>
      <c r="Y19" s="1">
        <v>24879</v>
      </c>
    </row>
    <row r="21" spans="2:26" ht="12.75">
      <c r="B21" s="1" t="s">
        <v>46</v>
      </c>
      <c r="E21" s="1">
        <v>14191882</v>
      </c>
      <c r="Q21" s="1">
        <v>5738234</v>
      </c>
      <c r="S21" s="1">
        <v>5833146</v>
      </c>
      <c r="T21" s="1">
        <v>11052055</v>
      </c>
      <c r="U21" s="1">
        <v>2014837</v>
      </c>
      <c r="V21" s="1">
        <v>3890227</v>
      </c>
      <c r="X21" s="1">
        <v>9688924</v>
      </c>
      <c r="Y21" s="1">
        <v>10495755</v>
      </c>
      <c r="Z21" s="1">
        <v>7842289</v>
      </c>
    </row>
    <row r="22" spans="3:27" ht="12.75">
      <c r="C22" s="1" t="s">
        <v>61</v>
      </c>
      <c r="E22" s="1">
        <f>SUM(E21)</f>
        <v>14191882</v>
      </c>
      <c r="F22" s="1">
        <f aca="true" t="shared" si="3" ref="F22:AA22">SUM(F21)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>
        <f t="shared" si="3"/>
        <v>0</v>
      </c>
      <c r="Q22" s="1">
        <f t="shared" si="3"/>
        <v>5738234</v>
      </c>
      <c r="R22" s="1">
        <f t="shared" si="3"/>
        <v>0</v>
      </c>
      <c r="S22" s="1">
        <f t="shared" si="3"/>
        <v>5833146</v>
      </c>
      <c r="T22" s="1">
        <f t="shared" si="3"/>
        <v>11052055</v>
      </c>
      <c r="U22" s="1">
        <f t="shared" si="3"/>
        <v>2014837</v>
      </c>
      <c r="V22" s="1">
        <f t="shared" si="3"/>
        <v>3890227</v>
      </c>
      <c r="W22" s="1">
        <f t="shared" si="3"/>
        <v>0</v>
      </c>
      <c r="X22" s="1">
        <f t="shared" si="3"/>
        <v>9688924</v>
      </c>
      <c r="Y22" s="1">
        <f t="shared" si="3"/>
        <v>10495755</v>
      </c>
      <c r="Z22" s="1">
        <f t="shared" si="3"/>
        <v>7842289</v>
      </c>
      <c r="AA22" s="1">
        <f t="shared" si="3"/>
        <v>0</v>
      </c>
    </row>
    <row r="25" ht="12.75">
      <c r="B25" s="1" t="s">
        <v>45</v>
      </c>
    </row>
    <row r="26" spans="2:27" ht="12.75">
      <c r="B26" s="1" t="s">
        <v>48</v>
      </c>
      <c r="E26" s="1">
        <v>7000</v>
      </c>
      <c r="Q26" s="1">
        <v>57000</v>
      </c>
      <c r="R26" s="1">
        <v>82000</v>
      </c>
      <c r="S26" s="1">
        <v>42000</v>
      </c>
      <c r="T26" s="1">
        <v>82000</v>
      </c>
      <c r="U26" s="1">
        <v>57000</v>
      </c>
      <c r="V26" s="1">
        <v>57000</v>
      </c>
      <c r="W26" s="1">
        <v>57000</v>
      </c>
      <c r="X26" s="1">
        <v>57000</v>
      </c>
      <c r="Y26" s="1">
        <v>57000</v>
      </c>
      <c r="Z26" s="1">
        <v>57000</v>
      </c>
      <c r="AA26" s="1">
        <v>57000</v>
      </c>
    </row>
    <row r="27" spans="2:26" ht="12.75">
      <c r="B27" s="1" t="s">
        <v>18</v>
      </c>
      <c r="E27" s="1">
        <v>338641</v>
      </c>
      <c r="Q27" s="1">
        <v>114765</v>
      </c>
      <c r="S27" s="1">
        <v>116663</v>
      </c>
      <c r="T27" s="1">
        <v>221041</v>
      </c>
      <c r="U27" s="1">
        <v>80593</v>
      </c>
      <c r="V27" s="1">
        <v>77805</v>
      </c>
      <c r="X27" s="1">
        <v>207412</v>
      </c>
      <c r="Y27" s="1">
        <v>159400</v>
      </c>
      <c r="Z27" s="1">
        <v>156846</v>
      </c>
    </row>
    <row r="28" spans="3:27" ht="12.75">
      <c r="C28" s="1" t="s">
        <v>20</v>
      </c>
      <c r="E28" s="1">
        <f>SUM(E26:E27)</f>
        <v>345641</v>
      </c>
      <c r="F28" s="1">
        <f aca="true" t="shared" si="4" ref="F28:AA28">SUM(F26:F27)</f>
        <v>0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1">
        <f t="shared" si="4"/>
        <v>171765</v>
      </c>
      <c r="R28" s="1">
        <f t="shared" si="4"/>
        <v>82000</v>
      </c>
      <c r="S28" s="1">
        <f t="shared" si="4"/>
        <v>158663</v>
      </c>
      <c r="T28" s="1">
        <f t="shared" si="4"/>
        <v>303041</v>
      </c>
      <c r="U28" s="1">
        <f t="shared" si="4"/>
        <v>137593</v>
      </c>
      <c r="V28" s="1">
        <f t="shared" si="4"/>
        <v>134805</v>
      </c>
      <c r="W28" s="1">
        <f t="shared" si="4"/>
        <v>57000</v>
      </c>
      <c r="X28" s="1">
        <f t="shared" si="4"/>
        <v>264412</v>
      </c>
      <c r="Y28" s="1">
        <f t="shared" si="4"/>
        <v>216400</v>
      </c>
      <c r="Z28" s="1">
        <f t="shared" si="4"/>
        <v>213846</v>
      </c>
      <c r="AA28" s="1">
        <f t="shared" si="4"/>
        <v>57000</v>
      </c>
    </row>
    <row r="30" spans="2:27" ht="12.75">
      <c r="B30" s="1" t="s">
        <v>29</v>
      </c>
      <c r="E30" s="1">
        <v>70000</v>
      </c>
      <c r="Q30" s="1">
        <v>570000</v>
      </c>
      <c r="R30" s="1">
        <v>820000</v>
      </c>
      <c r="S30" s="1">
        <v>420000</v>
      </c>
      <c r="T30" s="1">
        <v>820000</v>
      </c>
      <c r="U30" s="1">
        <v>570000</v>
      </c>
      <c r="V30" s="1">
        <v>570000</v>
      </c>
      <c r="W30" s="1">
        <v>570000</v>
      </c>
      <c r="X30" s="1">
        <v>570000</v>
      </c>
      <c r="Y30" s="1">
        <v>570000</v>
      </c>
      <c r="Z30" s="1">
        <v>570000</v>
      </c>
      <c r="AA30" s="1">
        <v>570000</v>
      </c>
    </row>
    <row r="31" spans="3:27" ht="12.75">
      <c r="C31" s="1" t="s">
        <v>14</v>
      </c>
      <c r="E31" s="1">
        <f>SUM(E30-E32)</f>
        <v>63000</v>
      </c>
      <c r="F31" s="1">
        <f aca="true" t="shared" si="5" ref="F31:W31">SUM(F30-F32)</f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  <c r="O31" s="1">
        <f t="shared" si="5"/>
        <v>0</v>
      </c>
      <c r="P31" s="1">
        <f t="shared" si="5"/>
        <v>0</v>
      </c>
      <c r="Q31" s="1">
        <f t="shared" si="5"/>
        <v>513000</v>
      </c>
      <c r="R31" s="1">
        <f t="shared" si="5"/>
        <v>738000</v>
      </c>
      <c r="S31" s="1">
        <f t="shared" si="5"/>
        <v>378000</v>
      </c>
      <c r="T31" s="1">
        <f t="shared" si="5"/>
        <v>738000</v>
      </c>
      <c r="U31" s="1">
        <f t="shared" si="5"/>
        <v>513000</v>
      </c>
      <c r="V31" s="1">
        <f t="shared" si="5"/>
        <v>513000</v>
      </c>
      <c r="W31" s="1">
        <f t="shared" si="5"/>
        <v>513000</v>
      </c>
      <c r="X31" s="1">
        <f>SUM(X30-X32)</f>
        <v>513000</v>
      </c>
      <c r="Y31" s="1">
        <f>SUM(Y30-Y32)</f>
        <v>513000</v>
      </c>
      <c r="Z31" s="1">
        <f>SUM(Z30-Z32)</f>
        <v>513000</v>
      </c>
      <c r="AA31" s="1">
        <f>SUM(AA30-AA32)</f>
        <v>513000</v>
      </c>
    </row>
    <row r="32" spans="3:27" ht="12.75">
      <c r="C32" s="1" t="s">
        <v>48</v>
      </c>
      <c r="E32" s="1">
        <v>7000</v>
      </c>
      <c r="Q32" s="1">
        <v>57000</v>
      </c>
      <c r="R32" s="1">
        <v>82000</v>
      </c>
      <c r="S32" s="1">
        <v>42000</v>
      </c>
      <c r="T32" s="1">
        <v>82000</v>
      </c>
      <c r="U32" s="1">
        <v>57000</v>
      </c>
      <c r="V32" s="1">
        <v>57000</v>
      </c>
      <c r="W32" s="1">
        <v>57000</v>
      </c>
      <c r="X32" s="1">
        <v>57000</v>
      </c>
      <c r="Y32" s="1">
        <v>57000</v>
      </c>
      <c r="Z32" s="1">
        <v>57000</v>
      </c>
      <c r="AA32" s="1">
        <v>57000</v>
      </c>
    </row>
    <row r="34" spans="2:22" ht="12.75">
      <c r="B34" s="1" t="s">
        <v>21</v>
      </c>
      <c r="Q34" s="1">
        <f>SUM(Q35:Q36)</f>
        <v>28560</v>
      </c>
      <c r="V34" s="1">
        <v>1925</v>
      </c>
    </row>
    <row r="35" spans="3:22" ht="12.75">
      <c r="C35" s="1" t="s">
        <v>62</v>
      </c>
      <c r="Q35" s="1">
        <v>24000</v>
      </c>
      <c r="V35" s="1">
        <v>1618</v>
      </c>
    </row>
    <row r="36" spans="3:22" ht="12.75">
      <c r="C36" s="1" t="s">
        <v>45</v>
      </c>
      <c r="Q36" s="1">
        <v>4560</v>
      </c>
      <c r="V36" s="1">
        <v>307</v>
      </c>
    </row>
    <row r="39" ht="12.75">
      <c r="B39" s="2" t="s">
        <v>75</v>
      </c>
    </row>
    <row r="42" spans="2:17" ht="12.75">
      <c r="B42" s="1" t="s">
        <v>30</v>
      </c>
      <c r="Q42" s="1">
        <v>9650000</v>
      </c>
    </row>
    <row r="43" spans="2:18" ht="12.75">
      <c r="B43" s="1" t="s">
        <v>14</v>
      </c>
      <c r="R43" s="1">
        <v>7628420</v>
      </c>
    </row>
    <row r="44" spans="2:18" ht="12.75">
      <c r="B44" s="1" t="s">
        <v>32</v>
      </c>
      <c r="R44" s="1">
        <v>472596</v>
      </c>
    </row>
    <row r="45" spans="2:18" ht="12.75">
      <c r="B45" s="1" t="s">
        <v>31</v>
      </c>
      <c r="R45" s="1">
        <v>531720</v>
      </c>
    </row>
    <row r="46" spans="2:18" ht="12.75">
      <c r="B46" s="1" t="s">
        <v>67</v>
      </c>
      <c r="R46" s="1">
        <v>171122</v>
      </c>
    </row>
    <row r="47" spans="2:18" ht="12.75">
      <c r="B47" s="1" t="s">
        <v>68</v>
      </c>
      <c r="R47" s="1">
        <v>262500</v>
      </c>
    </row>
    <row r="48" spans="2:18" ht="12.75">
      <c r="B48" s="1" t="s">
        <v>72</v>
      </c>
      <c r="R48" s="1">
        <v>119000</v>
      </c>
    </row>
    <row r="49" spans="2:18" ht="12.75">
      <c r="B49" s="1" t="s">
        <v>73</v>
      </c>
      <c r="R49" s="1">
        <v>425642</v>
      </c>
    </row>
    <row r="50" spans="2:18" ht="12.75">
      <c r="B50" s="1" t="s">
        <v>70</v>
      </c>
      <c r="R50" s="1">
        <v>39000</v>
      </c>
    </row>
    <row r="52" spans="2:17" ht="12.75">
      <c r="B52" s="1" t="s">
        <v>30</v>
      </c>
      <c r="Q52" s="1">
        <v>625000</v>
      </c>
    </row>
    <row r="53" ht="12.75">
      <c r="R53" s="1">
        <v>499937</v>
      </c>
    </row>
    <row r="54" spans="4:18" ht="12.75">
      <c r="D54" s="1" t="s">
        <v>67</v>
      </c>
      <c r="R54" s="1">
        <v>77563</v>
      </c>
    </row>
    <row r="55" spans="4:18" ht="12.75">
      <c r="D55" s="1" t="s">
        <v>68</v>
      </c>
      <c r="R55" s="1">
        <v>43750</v>
      </c>
    </row>
    <row r="56" spans="4:18" ht="12.75">
      <c r="D56" s="1" t="s">
        <v>74</v>
      </c>
      <c r="R56" s="1">
        <v>3750</v>
      </c>
    </row>
    <row r="59" spans="2:17" ht="12.75">
      <c r="B59" s="1" t="s">
        <v>32</v>
      </c>
      <c r="Q59" s="1">
        <v>472596</v>
      </c>
    </row>
    <row r="60" spans="2:17" ht="12.75">
      <c r="B60" s="1" t="s">
        <v>31</v>
      </c>
      <c r="Q60" s="1">
        <v>531720</v>
      </c>
    </row>
    <row r="61" spans="2:17" ht="12.75">
      <c r="B61" s="1" t="s">
        <v>67</v>
      </c>
      <c r="Q61" s="1">
        <v>171122</v>
      </c>
    </row>
    <row r="62" spans="2:17" ht="12.75">
      <c r="B62" s="1" t="s">
        <v>68</v>
      </c>
      <c r="Q62" s="1">
        <v>262500</v>
      </c>
    </row>
    <row r="63" spans="2:17" ht="12.75">
      <c r="B63" s="1" t="s">
        <v>72</v>
      </c>
      <c r="Q63" s="1">
        <v>119000</v>
      </c>
    </row>
    <row r="64" spans="2:17" ht="12.75">
      <c r="B64" s="1" t="s">
        <v>73</v>
      </c>
      <c r="Q64" s="1">
        <v>425642</v>
      </c>
    </row>
    <row r="65" spans="2:17" ht="12.75">
      <c r="B65" s="1" t="s">
        <v>70</v>
      </c>
      <c r="Q65" s="1">
        <v>39000</v>
      </c>
    </row>
    <row r="66" spans="2:17" ht="12.75">
      <c r="B66" s="1" t="s">
        <v>67</v>
      </c>
      <c r="P66" s="1">
        <v>77563</v>
      </c>
      <c r="Q66" s="1">
        <v>77563</v>
      </c>
    </row>
    <row r="67" spans="2:17" ht="12.75">
      <c r="B67" s="1" t="s">
        <v>68</v>
      </c>
      <c r="P67" s="1">
        <v>43750</v>
      </c>
      <c r="Q67" s="1">
        <v>43750</v>
      </c>
    </row>
    <row r="68" spans="2:17" ht="12.75">
      <c r="B68" s="1" t="s">
        <v>74</v>
      </c>
      <c r="P68" s="1">
        <v>3750</v>
      </c>
      <c r="Q68" s="1">
        <v>3750</v>
      </c>
    </row>
    <row r="69" spans="2:17" ht="12.75">
      <c r="B69" s="1" t="s">
        <v>69</v>
      </c>
      <c r="Q69" s="1">
        <v>359625</v>
      </c>
    </row>
    <row r="70" spans="2:17" ht="12.75">
      <c r="B70" s="1" t="s">
        <v>71</v>
      </c>
      <c r="Q70" s="1">
        <v>246600</v>
      </c>
    </row>
    <row r="71" spans="4:18" ht="12.75">
      <c r="D71" s="1" t="s">
        <v>14</v>
      </c>
      <c r="R71" s="1">
        <v>2752868</v>
      </c>
    </row>
    <row r="73" spans="2:17" ht="12.75">
      <c r="B73" s="1" t="s">
        <v>41</v>
      </c>
      <c r="Q73" s="1">
        <f aca="true" t="shared" si="6" ref="Q73:Q81">SUM(Q4:AA4)</f>
        <v>1393687</v>
      </c>
    </row>
    <row r="74" spans="2:17" ht="12.75">
      <c r="B74" s="1" t="s">
        <v>65</v>
      </c>
      <c r="Q74" s="1">
        <f t="shared" si="6"/>
        <v>272622</v>
      </c>
    </row>
    <row r="75" spans="2:17" ht="12.75">
      <c r="B75" s="1" t="s">
        <v>42</v>
      </c>
      <c r="Q75" s="1">
        <f t="shared" si="6"/>
        <v>958352</v>
      </c>
    </row>
    <row r="76" spans="2:17" ht="12.75">
      <c r="B76" s="1" t="s">
        <v>43</v>
      </c>
      <c r="Q76" s="1">
        <f t="shared" si="6"/>
        <v>167803</v>
      </c>
    </row>
    <row r="77" spans="2:17" ht="12.75">
      <c r="B77" s="1" t="s">
        <v>44</v>
      </c>
      <c r="Q77" s="1">
        <f t="shared" si="6"/>
        <v>1596252</v>
      </c>
    </row>
    <row r="78" spans="2:17" ht="12.75">
      <c r="B78" s="1" t="s">
        <v>23</v>
      </c>
      <c r="Q78" s="1">
        <f t="shared" si="6"/>
        <v>4691984</v>
      </c>
    </row>
    <row r="79" spans="2:17" ht="12.75">
      <c r="B79" s="1" t="s">
        <v>27</v>
      </c>
      <c r="Q79" s="1">
        <f t="shared" si="6"/>
        <v>2054383</v>
      </c>
    </row>
    <row r="80" spans="2:17" ht="12.75">
      <c r="B80" s="1" t="s">
        <v>28</v>
      </c>
      <c r="Q80" s="1">
        <f t="shared" si="6"/>
        <v>0</v>
      </c>
    </row>
    <row r="81" spans="2:17" ht="12.75">
      <c r="B81" s="1" t="s">
        <v>66</v>
      </c>
      <c r="Q81" s="1">
        <f t="shared" si="6"/>
        <v>500000</v>
      </c>
    </row>
    <row r="82" spans="2:17" ht="12.75">
      <c r="B82" s="1" t="s">
        <v>64</v>
      </c>
      <c r="Q82" s="1">
        <v>9326975</v>
      </c>
    </row>
    <row r="83" spans="2:17" ht="12.75">
      <c r="B83" s="1" t="s">
        <v>45</v>
      </c>
      <c r="Q83" s="1">
        <f>SUM(Q14:AA14)</f>
        <v>2286316</v>
      </c>
    </row>
    <row r="84" spans="3:18" ht="12.75">
      <c r="C84" s="1" t="s">
        <v>21</v>
      </c>
      <c r="R84" s="1">
        <v>23248374</v>
      </c>
    </row>
    <row r="86" spans="2:17" ht="12.75">
      <c r="B86" s="1" t="s">
        <v>46</v>
      </c>
      <c r="Q86" s="1">
        <f>SUM(E17:AA17)</f>
        <v>4227792</v>
      </c>
    </row>
    <row r="87" spans="3:18" ht="12.75">
      <c r="C87" s="1" t="s">
        <v>47</v>
      </c>
      <c r="R87" s="1">
        <v>3552766</v>
      </c>
    </row>
    <row r="88" spans="3:18" ht="12.75">
      <c r="C88" s="1" t="s">
        <v>45</v>
      </c>
      <c r="R88" s="1">
        <v>675026</v>
      </c>
    </row>
    <row r="89" spans="17:20" ht="12.75">
      <c r="Q89" s="1">
        <f>SUM(E20:AA20)</f>
        <v>0</v>
      </c>
      <c r="T89" s="1">
        <f>SUM(H20:AD20)</f>
        <v>0</v>
      </c>
    </row>
    <row r="90" spans="2:17" ht="12.75">
      <c r="B90" s="1" t="s">
        <v>46</v>
      </c>
      <c r="Q90" s="1">
        <f>SUM(E21:AA21)</f>
        <v>70747349</v>
      </c>
    </row>
    <row r="91" spans="3:18" ht="12.75">
      <c r="C91" s="1" t="s">
        <v>61</v>
      </c>
      <c r="R91" s="1">
        <v>70747349</v>
      </c>
    </row>
    <row r="92" spans="17:20" ht="12.75">
      <c r="Q92" s="1">
        <f>SUM(E23:AA23)</f>
        <v>0</v>
      </c>
      <c r="T92" s="1">
        <f>SUM(H23:AD23)</f>
        <v>0</v>
      </c>
    </row>
    <row r="93" spans="17:20" ht="12.75">
      <c r="Q93" s="1">
        <f>SUM(E24:AA24)</f>
        <v>0</v>
      </c>
      <c r="T93" s="1">
        <f>SUM(H24:AD24)</f>
        <v>0</v>
      </c>
    </row>
    <row r="94" spans="2:20" ht="12.75">
      <c r="B94" s="1" t="s">
        <v>45</v>
      </c>
      <c r="Q94" s="1">
        <f>SUM(E25:AA25)</f>
        <v>0</v>
      </c>
      <c r="T94" s="1">
        <f>SUM(H25:AD25)</f>
        <v>0</v>
      </c>
    </row>
    <row r="95" spans="2:17" ht="12.75">
      <c r="B95" s="1" t="s">
        <v>48</v>
      </c>
      <c r="Q95" s="1">
        <f>SUM(E26:AA26)</f>
        <v>669000</v>
      </c>
    </row>
    <row r="96" spans="2:17" ht="12.75">
      <c r="B96" s="1" t="s">
        <v>18</v>
      </c>
      <c r="Q96" s="1">
        <f>SUM(E27:AA27)</f>
        <v>1473166</v>
      </c>
    </row>
    <row r="97" spans="3:18" ht="12.75">
      <c r="C97" s="1" t="s">
        <v>20</v>
      </c>
      <c r="R97" s="1">
        <v>2142166</v>
      </c>
    </row>
    <row r="98" spans="17:20" ht="12.75">
      <c r="Q98" s="1">
        <f>SUM(E29:AA29)</f>
        <v>0</v>
      </c>
      <c r="T98" s="1">
        <f>SUM(H29:AD29)</f>
        <v>0</v>
      </c>
    </row>
    <row r="99" spans="2:17" ht="12.75">
      <c r="B99" s="1" t="s">
        <v>29</v>
      </c>
      <c r="Q99" s="1">
        <f>SUM(E30:AA30)</f>
        <v>6690000</v>
      </c>
    </row>
    <row r="100" spans="3:18" ht="12.75">
      <c r="C100" s="1" t="s">
        <v>14</v>
      </c>
      <c r="R100" s="1">
        <v>6021000</v>
      </c>
    </row>
    <row r="101" spans="3:18" ht="12.75">
      <c r="C101" s="1" t="s">
        <v>48</v>
      </c>
      <c r="R101" s="1">
        <v>669000</v>
      </c>
    </row>
    <row r="102" spans="17:20" ht="12.75">
      <c r="Q102" s="1">
        <f>SUM(E33:AA33)</f>
        <v>0</v>
      </c>
      <c r="T102" s="1">
        <f>SUM(H33:AD33)</f>
        <v>0</v>
      </c>
    </row>
    <row r="103" spans="2:17" ht="12.75">
      <c r="B103" s="1" t="s">
        <v>21</v>
      </c>
      <c r="Q103" s="1">
        <f>SUM(E34:AA34)</f>
        <v>30485</v>
      </c>
    </row>
    <row r="104" spans="3:18" ht="12.75">
      <c r="C104" s="1" t="s">
        <v>62</v>
      </c>
      <c r="R104" s="1">
        <v>25618</v>
      </c>
    </row>
    <row r="105" spans="3:18" ht="12.75">
      <c r="C105" s="1" t="s">
        <v>45</v>
      </c>
      <c r="R105" s="1">
        <v>4867</v>
      </c>
    </row>
    <row r="107" spans="2:17" ht="12.75">
      <c r="B107" s="1" t="s">
        <v>34</v>
      </c>
      <c r="Q107" s="1">
        <v>1200000</v>
      </c>
    </row>
    <row r="108" spans="2:17" ht="12.75">
      <c r="B108" s="1" t="s">
        <v>76</v>
      </c>
      <c r="Q108" s="1">
        <v>328020</v>
      </c>
    </row>
    <row r="109" spans="2:17" ht="12.75">
      <c r="B109" s="1" t="s">
        <v>77</v>
      </c>
      <c r="Q109" s="1">
        <v>426300</v>
      </c>
    </row>
    <row r="110" spans="2:17" ht="12.75">
      <c r="B110" s="1" t="s">
        <v>78</v>
      </c>
      <c r="Q110" s="1">
        <v>1587112</v>
      </c>
    </row>
    <row r="111" spans="2:17" ht="12.75">
      <c r="B111" s="1" t="s">
        <v>35</v>
      </c>
      <c r="Q111" s="1">
        <v>450000</v>
      </c>
    </row>
    <row r="112" spans="3:18" ht="12.75">
      <c r="C112" s="1" t="s">
        <v>14</v>
      </c>
      <c r="R112" s="1">
        <v>3991432</v>
      </c>
    </row>
    <row r="114" spans="2:17" ht="12.75">
      <c r="B114" s="1" t="s">
        <v>33</v>
      </c>
      <c r="Q114" s="1">
        <v>1566754</v>
      </c>
    </row>
    <row r="115" spans="2:17" ht="12.75">
      <c r="B115" s="1" t="s">
        <v>80</v>
      </c>
      <c r="Q115" s="1">
        <v>280983</v>
      </c>
    </row>
    <row r="116" spans="3:18" ht="12.75">
      <c r="C116" s="1" t="s">
        <v>79</v>
      </c>
      <c r="R116" s="1">
        <v>686992</v>
      </c>
    </row>
    <row r="117" spans="3:18" ht="12.75">
      <c r="C117" s="1" t="s">
        <v>81</v>
      </c>
      <c r="R117" s="1">
        <v>1160745</v>
      </c>
    </row>
    <row r="119" spans="2:17" ht="12.75">
      <c r="B119" s="1" t="s">
        <v>37</v>
      </c>
      <c r="Q119" s="1">
        <v>1971007</v>
      </c>
    </row>
    <row r="120" spans="3:18" ht="12.75">
      <c r="C120" s="1" t="s">
        <v>82</v>
      </c>
      <c r="R120" s="1">
        <v>1045265</v>
      </c>
    </row>
    <row r="121" spans="3:18" ht="12.75">
      <c r="C121" s="1" t="s">
        <v>85</v>
      </c>
      <c r="R121" s="1">
        <v>925742</v>
      </c>
    </row>
    <row r="124" spans="2:17" ht="12.75">
      <c r="B124" s="1" t="s">
        <v>83</v>
      </c>
      <c r="Q124" s="1">
        <v>26942</v>
      </c>
    </row>
    <row r="125" spans="2:20" ht="12.75">
      <c r="B125" s="1" t="s">
        <v>84</v>
      </c>
      <c r="Q125" s="1">
        <v>180571</v>
      </c>
      <c r="T125" s="1">
        <v>180571</v>
      </c>
    </row>
    <row r="126" spans="2:17" ht="12.75">
      <c r="B126" s="1" t="s">
        <v>16</v>
      </c>
      <c r="Q126" s="1">
        <v>25434</v>
      </c>
    </row>
    <row r="127" spans="2:17" ht="12.75">
      <c r="B127" s="1" t="s">
        <v>85</v>
      </c>
      <c r="Q127" s="1">
        <v>772029</v>
      </c>
    </row>
    <row r="128" spans="3:18" ht="12.75">
      <c r="C128" s="1" t="s">
        <v>36</v>
      </c>
      <c r="R128" s="1">
        <v>1004976</v>
      </c>
    </row>
    <row r="130" spans="2:17" ht="12.75">
      <c r="B130" s="1" t="s">
        <v>86</v>
      </c>
      <c r="Q130" s="1">
        <v>9216199</v>
      </c>
    </row>
    <row r="131" spans="3:18" ht="12.75">
      <c r="C131" s="1" t="s">
        <v>87</v>
      </c>
      <c r="R131" s="1">
        <v>9216199</v>
      </c>
    </row>
    <row r="133" spans="2:17" ht="12.75">
      <c r="B133" s="1" t="s">
        <v>79</v>
      </c>
      <c r="Q133" s="1">
        <v>12158</v>
      </c>
    </row>
    <row r="134" spans="3:18" ht="12.75">
      <c r="C134" s="1" t="s">
        <v>36</v>
      </c>
      <c r="R134" s="1">
        <v>12158</v>
      </c>
    </row>
    <row r="136" spans="2:17" ht="12.75">
      <c r="B136" s="1" t="s">
        <v>20</v>
      </c>
      <c r="Q136" s="1">
        <v>2085166</v>
      </c>
    </row>
    <row r="137" spans="2:18" ht="12.75">
      <c r="B137" s="2">
        <v>2008</v>
      </c>
      <c r="C137" s="1" t="s">
        <v>14</v>
      </c>
      <c r="R137" s="1">
        <v>2085166</v>
      </c>
    </row>
    <row r="139" spans="2:17" ht="12.75">
      <c r="B139" s="1" t="s">
        <v>20</v>
      </c>
      <c r="Q139" s="1">
        <v>1272856</v>
      </c>
    </row>
    <row r="140" spans="2:18" ht="12.75">
      <c r="B140" s="2">
        <v>2007</v>
      </c>
      <c r="C140" s="1" t="s">
        <v>14</v>
      </c>
      <c r="R140" s="1">
        <v>1272856</v>
      </c>
    </row>
    <row r="142" spans="2:17" ht="12.75">
      <c r="B142" s="1" t="s">
        <v>88</v>
      </c>
      <c r="Q142" s="1">
        <v>27122779</v>
      </c>
    </row>
    <row r="143" spans="3:18" ht="12.75">
      <c r="C143" s="1" t="s">
        <v>14</v>
      </c>
      <c r="R143" s="1">
        <v>27122779</v>
      </c>
    </row>
    <row r="149" spans="17:20" ht="12.75">
      <c r="Q149" s="1">
        <f>SUM(Q42:Q148)</f>
        <v>168638344</v>
      </c>
      <c r="R149" s="1">
        <f>SUM(R42:R148)</f>
        <v>168638344</v>
      </c>
      <c r="T149" s="1" t="e">
        <f>SUM('BALANCE U.I.C. 1'!#REF!-R149)</f>
        <v>#REF!</v>
      </c>
    </row>
    <row r="153" spans="2:5" ht="12.75">
      <c r="B153" s="1" t="s">
        <v>49</v>
      </c>
      <c r="C153" s="1">
        <v>600000</v>
      </c>
      <c r="D153" s="1">
        <v>1.084</v>
      </c>
      <c r="E153" s="1">
        <f>SUM(C153*D153)</f>
        <v>650400</v>
      </c>
    </row>
    <row r="154" spans="2:5" ht="12.75">
      <c r="B154" s="1" t="s">
        <v>50</v>
      </c>
      <c r="C154" s="1">
        <v>600000</v>
      </c>
      <c r="D154" s="1">
        <v>1.084</v>
      </c>
      <c r="E154" s="1">
        <f aca="true" t="shared" si="7" ref="E154:E164">SUM(C154*D154)</f>
        <v>650400</v>
      </c>
    </row>
    <row r="155" spans="2:5" ht="12.75">
      <c r="B155" s="1" t="s">
        <v>51</v>
      </c>
      <c r="C155" s="1">
        <v>600000</v>
      </c>
      <c r="D155" s="1">
        <v>1.08</v>
      </c>
      <c r="E155" s="1">
        <f t="shared" si="7"/>
        <v>648000</v>
      </c>
    </row>
    <row r="156" spans="2:5" ht="12.75">
      <c r="B156" s="1" t="s">
        <v>52</v>
      </c>
      <c r="C156" s="1">
        <v>600000</v>
      </c>
      <c r="D156" s="1">
        <v>1.071</v>
      </c>
      <c r="E156" s="1">
        <f t="shared" si="7"/>
        <v>642600</v>
      </c>
    </row>
    <row r="157" spans="2:5" ht="12.75">
      <c r="B157" s="1" t="s">
        <v>53</v>
      </c>
      <c r="C157" s="1">
        <v>600000</v>
      </c>
      <c r="D157" s="1">
        <v>1.067</v>
      </c>
      <c r="E157" s="1">
        <f t="shared" si="7"/>
        <v>640200</v>
      </c>
    </row>
    <row r="158" spans="2:5" ht="12.75">
      <c r="B158" s="1" t="s">
        <v>54</v>
      </c>
      <c r="C158" s="1">
        <v>600000</v>
      </c>
      <c r="D158" s="1">
        <v>1.055</v>
      </c>
      <c r="E158" s="1">
        <f t="shared" si="7"/>
        <v>633000</v>
      </c>
    </row>
    <row r="159" spans="2:5" ht="12.75">
      <c r="B159" s="1" t="s">
        <v>55</v>
      </c>
      <c r="C159" s="1">
        <v>600000</v>
      </c>
      <c r="D159" s="1">
        <v>1.039</v>
      </c>
      <c r="E159" s="1">
        <f t="shared" si="7"/>
        <v>623400</v>
      </c>
    </row>
    <row r="160" spans="2:5" ht="12.75">
      <c r="B160" s="1" t="s">
        <v>56</v>
      </c>
      <c r="C160" s="1">
        <v>600000</v>
      </c>
      <c r="D160" s="1">
        <v>1.028</v>
      </c>
      <c r="E160" s="1">
        <f t="shared" si="7"/>
        <v>616800</v>
      </c>
    </row>
    <row r="161" spans="2:5" ht="12.75">
      <c r="B161" s="1" t="s">
        <v>57</v>
      </c>
      <c r="C161" s="1">
        <v>600000</v>
      </c>
      <c r="D161" s="1">
        <v>1.018</v>
      </c>
      <c r="E161" s="1">
        <f t="shared" si="7"/>
        <v>610800</v>
      </c>
    </row>
    <row r="162" spans="2:5" ht="12.75">
      <c r="B162" s="1" t="s">
        <v>58</v>
      </c>
      <c r="C162" s="1">
        <v>600000</v>
      </c>
      <c r="D162" s="1">
        <v>1.007</v>
      </c>
      <c r="E162" s="1">
        <f t="shared" si="7"/>
        <v>604199.9999999999</v>
      </c>
    </row>
    <row r="163" spans="2:5" ht="12.75">
      <c r="B163" s="1" t="s">
        <v>59</v>
      </c>
      <c r="C163" s="1">
        <v>600000</v>
      </c>
      <c r="D163" s="1">
        <v>1</v>
      </c>
      <c r="E163" s="1">
        <f t="shared" si="7"/>
        <v>600000</v>
      </c>
    </row>
    <row r="164" spans="2:5" ht="12.75">
      <c r="B164" s="1" t="s">
        <v>60</v>
      </c>
      <c r="C164" s="1">
        <v>600000</v>
      </c>
      <c r="D164" s="1">
        <v>1</v>
      </c>
      <c r="E164" s="1">
        <f t="shared" si="7"/>
        <v>600000</v>
      </c>
    </row>
    <row r="165" spans="3:5" ht="12.75">
      <c r="C165" s="1">
        <f>SUM(C153:C164)</f>
        <v>7200000</v>
      </c>
      <c r="E165" s="1">
        <f>SUM(E153:E164)</f>
        <v>7519800</v>
      </c>
    </row>
    <row r="167" ht="12.75">
      <c r="D167" s="1">
        <f>SUM(E165-C165)</f>
        <v>319800</v>
      </c>
    </row>
  </sheetData>
  <sheetProtection/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6"/>
  <sheetViews>
    <sheetView tabSelected="1" zoomScalePageLayoutView="0" workbookViewId="0" topLeftCell="A1">
      <selection activeCell="T17" sqref="T17"/>
    </sheetView>
  </sheetViews>
  <sheetFormatPr defaultColWidth="11.421875" defaultRowHeight="12.75"/>
  <cols>
    <col min="1" max="1" width="6.140625" style="4" customWidth="1"/>
    <col min="2" max="2" width="18.7109375" style="4" customWidth="1"/>
    <col min="3" max="3" width="16.28125" style="4" customWidth="1"/>
    <col min="4" max="4" width="0.2890625" style="4" hidden="1" customWidth="1"/>
    <col min="5" max="17" width="16.7109375" style="4" hidden="1" customWidth="1"/>
    <col min="18" max="25" width="15.7109375" style="4" customWidth="1"/>
    <col min="26" max="26" width="11.421875" style="4" customWidth="1"/>
    <col min="27" max="27" width="12.7109375" style="4" customWidth="1"/>
    <col min="28" max="16384" width="11.421875" style="4" customWidth="1"/>
  </cols>
  <sheetData>
    <row r="1" ht="12.75" customHeight="1">
      <c r="B1" s="3" t="s">
        <v>89</v>
      </c>
    </row>
    <row r="2" spans="2:20" ht="12.75" customHeight="1">
      <c r="B2" s="4" t="s">
        <v>0</v>
      </c>
      <c r="C2" s="4" t="s">
        <v>1</v>
      </c>
      <c r="D2" s="4" t="s">
        <v>1</v>
      </c>
      <c r="H2" s="4" t="s">
        <v>2</v>
      </c>
      <c r="L2" s="4" t="s">
        <v>3</v>
      </c>
      <c r="T2" s="4" t="s">
        <v>90</v>
      </c>
    </row>
    <row r="3" spans="2:20" ht="12.75" customHeight="1">
      <c r="B3" s="4" t="s">
        <v>4</v>
      </c>
      <c r="C3" s="4" t="s">
        <v>5</v>
      </c>
      <c r="D3" s="4" t="s">
        <v>5</v>
      </c>
      <c r="L3" s="4" t="s">
        <v>2</v>
      </c>
      <c r="T3" s="4" t="s">
        <v>2</v>
      </c>
    </row>
    <row r="4" spans="2:4" ht="12.75" customHeight="1">
      <c r="B4" s="4" t="s">
        <v>6</v>
      </c>
      <c r="C4" s="4" t="s">
        <v>7</v>
      </c>
      <c r="D4" s="4" t="s">
        <v>7</v>
      </c>
    </row>
    <row r="5" spans="2:26" ht="12.75" customHeight="1">
      <c r="B5" s="19" t="s">
        <v>92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3" t="s">
        <v>91</v>
      </c>
      <c r="S5" s="22"/>
      <c r="T5" s="13" t="s">
        <v>103</v>
      </c>
      <c r="U5" s="22"/>
      <c r="V5" s="13" t="s">
        <v>101</v>
      </c>
      <c r="W5" s="22"/>
      <c r="X5" s="13" t="s">
        <v>102</v>
      </c>
      <c r="Y5" s="23"/>
      <c r="Z5" s="6"/>
    </row>
    <row r="6" spans="2:25" ht="12.75" customHeight="1">
      <c r="B6" s="8"/>
      <c r="C6" s="5"/>
      <c r="D6" s="9"/>
      <c r="E6" s="10"/>
      <c r="F6" s="4" t="s">
        <v>8</v>
      </c>
      <c r="H6" s="4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2" t="s">
        <v>63</v>
      </c>
      <c r="O6" s="12"/>
      <c r="P6" s="12" t="s">
        <v>40</v>
      </c>
      <c r="Q6" s="12"/>
      <c r="R6" s="21" t="s">
        <v>95</v>
      </c>
      <c r="S6" s="21" t="s">
        <v>96</v>
      </c>
      <c r="T6" s="21" t="s">
        <v>97</v>
      </c>
      <c r="U6" s="21" t="s">
        <v>98</v>
      </c>
      <c r="V6" s="21" t="s">
        <v>99</v>
      </c>
      <c r="W6" s="21" t="s">
        <v>100</v>
      </c>
      <c r="X6" s="20" t="s">
        <v>94</v>
      </c>
      <c r="Y6" s="20" t="s">
        <v>93</v>
      </c>
    </row>
    <row r="7" spans="2:25" ht="12.75" customHeight="1">
      <c r="B7" s="13" t="s">
        <v>14</v>
      </c>
      <c r="C7" s="9"/>
      <c r="D7" s="9"/>
      <c r="E7" s="10"/>
      <c r="F7" s="14">
        <v>435773</v>
      </c>
      <c r="G7" s="14"/>
      <c r="H7" s="14">
        <v>28186875</v>
      </c>
      <c r="I7" s="14">
        <v>28113934</v>
      </c>
      <c r="J7" s="11">
        <f aca="true" t="shared" si="0" ref="J7:K26">SUM(F7+H7)</f>
        <v>28622648</v>
      </c>
      <c r="K7" s="11">
        <f>SUM(G7+I7)</f>
        <v>28113934</v>
      </c>
      <c r="L7" s="11">
        <f>SUM(J7-K7)</f>
        <v>508714</v>
      </c>
      <c r="M7" s="11"/>
      <c r="N7" s="11">
        <v>3385080</v>
      </c>
      <c r="O7" s="11"/>
      <c r="P7" s="11">
        <v>74975141</v>
      </c>
      <c r="Q7" s="11">
        <v>78074458</v>
      </c>
      <c r="R7" s="15">
        <v>152635489</v>
      </c>
      <c r="S7" s="15">
        <v>95635201</v>
      </c>
      <c r="T7" s="15"/>
      <c r="U7" s="15"/>
      <c r="V7" s="15"/>
      <c r="W7" s="12"/>
      <c r="X7" s="12"/>
      <c r="Y7" s="12"/>
    </row>
    <row r="8" spans="2:25" ht="12.75" customHeight="1">
      <c r="B8" s="13" t="s">
        <v>15</v>
      </c>
      <c r="C8" s="9"/>
      <c r="D8" s="9"/>
      <c r="E8" s="10"/>
      <c r="F8" s="14">
        <v>458227</v>
      </c>
      <c r="G8" s="14"/>
      <c r="H8" s="14">
        <v>9623</v>
      </c>
      <c r="I8" s="14">
        <v>165120</v>
      </c>
      <c r="J8" s="11">
        <f t="shared" si="0"/>
        <v>467850</v>
      </c>
      <c r="K8" s="11">
        <f t="shared" si="0"/>
        <v>165120</v>
      </c>
      <c r="L8" s="11">
        <f aca="true" t="shared" si="1" ref="L8:L24">SUM(J8-K8)</f>
        <v>302730</v>
      </c>
      <c r="M8" s="11"/>
      <c r="N8" s="11">
        <v>302730</v>
      </c>
      <c r="O8" s="11"/>
      <c r="P8" s="11">
        <v>26942</v>
      </c>
      <c r="Q8" s="11"/>
      <c r="R8" s="15">
        <v>5896222</v>
      </c>
      <c r="S8" s="15">
        <v>68534519</v>
      </c>
      <c r="T8" s="15"/>
      <c r="U8" s="15"/>
      <c r="V8" s="15"/>
      <c r="W8" s="12"/>
      <c r="X8" s="12"/>
      <c r="Y8" s="12"/>
    </row>
    <row r="9" spans="2:25" ht="12.75" customHeight="1">
      <c r="B9" s="13" t="s">
        <v>16</v>
      </c>
      <c r="C9" s="9"/>
      <c r="D9" s="9"/>
      <c r="E9" s="10"/>
      <c r="F9" s="14">
        <v>10373</v>
      </c>
      <c r="G9" s="14"/>
      <c r="H9" s="14">
        <v>218</v>
      </c>
      <c r="I9" s="14">
        <v>10591</v>
      </c>
      <c r="J9" s="11">
        <f t="shared" si="0"/>
        <v>10591</v>
      </c>
      <c r="K9" s="11">
        <f t="shared" si="0"/>
        <v>10591</v>
      </c>
      <c r="L9" s="11">
        <f t="shared" si="1"/>
        <v>0</v>
      </c>
      <c r="M9" s="11"/>
      <c r="N9" s="11">
        <v>225028</v>
      </c>
      <c r="O9" s="11"/>
      <c r="P9" s="11">
        <v>1419121</v>
      </c>
      <c r="Q9" s="14">
        <v>1045265</v>
      </c>
      <c r="R9" s="15">
        <v>725634521</v>
      </c>
      <c r="S9" s="15">
        <v>125634589</v>
      </c>
      <c r="T9" s="15"/>
      <c r="U9" s="15"/>
      <c r="V9" s="15"/>
      <c r="W9" s="12"/>
      <c r="X9" s="12"/>
      <c r="Y9" s="12"/>
    </row>
    <row r="10" spans="2:25" ht="12.75" customHeight="1">
      <c r="B10" s="13" t="s">
        <v>17</v>
      </c>
      <c r="C10" s="9"/>
      <c r="D10" s="9"/>
      <c r="E10" s="10"/>
      <c r="F10" s="14">
        <v>2926192</v>
      </c>
      <c r="G10" s="14"/>
      <c r="H10" s="14">
        <v>61450</v>
      </c>
      <c r="I10" s="14">
        <v>746916</v>
      </c>
      <c r="J10" s="11">
        <f t="shared" si="0"/>
        <v>2987642</v>
      </c>
      <c r="K10" s="11">
        <f t="shared" si="0"/>
        <v>746916</v>
      </c>
      <c r="L10" s="11">
        <f t="shared" si="1"/>
        <v>2240726</v>
      </c>
      <c r="M10" s="11"/>
      <c r="N10" s="11">
        <v>1206540</v>
      </c>
      <c r="O10" s="11"/>
      <c r="P10" s="11">
        <v>10279575</v>
      </c>
      <c r="Q10" s="14">
        <v>925742</v>
      </c>
      <c r="R10" s="15">
        <v>469538201</v>
      </c>
      <c r="S10" s="15">
        <v>75968314</v>
      </c>
      <c r="T10" s="15"/>
      <c r="U10" s="15"/>
      <c r="V10" s="15"/>
      <c r="W10" s="12"/>
      <c r="X10" s="12"/>
      <c r="Y10" s="12"/>
    </row>
    <row r="11" spans="2:25" ht="12.75" customHeight="1">
      <c r="B11" s="13" t="s">
        <v>19</v>
      </c>
      <c r="C11" s="9"/>
      <c r="D11" s="9"/>
      <c r="E11" s="10"/>
      <c r="F11" s="14">
        <v>6461850</v>
      </c>
      <c r="G11" s="14"/>
      <c r="H11" s="14">
        <v>5201500</v>
      </c>
      <c r="I11" s="14">
        <v>4912005</v>
      </c>
      <c r="J11" s="11">
        <f t="shared" si="0"/>
        <v>11663350</v>
      </c>
      <c r="K11" s="11">
        <f t="shared" si="0"/>
        <v>4912005</v>
      </c>
      <c r="L11" s="11">
        <f t="shared" si="1"/>
        <v>6751345</v>
      </c>
      <c r="M11" s="11"/>
      <c r="N11" s="11">
        <v>13951345</v>
      </c>
      <c r="O11" s="11"/>
      <c r="P11" s="11"/>
      <c r="Q11" s="14">
        <v>9216199</v>
      </c>
      <c r="R11" s="15">
        <v>54968600</v>
      </c>
      <c r="S11" s="15">
        <v>86957500</v>
      </c>
      <c r="T11" s="15"/>
      <c r="U11" s="15"/>
      <c r="V11" s="15"/>
      <c r="W11" s="12"/>
      <c r="X11" s="12"/>
      <c r="Y11" s="12"/>
    </row>
    <row r="12" spans="2:25" ht="12.75" customHeight="1">
      <c r="B12" s="13" t="s">
        <v>45</v>
      </c>
      <c r="C12" s="9"/>
      <c r="D12" s="9"/>
      <c r="E12" s="10"/>
      <c r="F12" s="14"/>
      <c r="G12" s="14">
        <v>354316</v>
      </c>
      <c r="H12" s="14">
        <v>354316</v>
      </c>
      <c r="I12" s="14"/>
      <c r="J12" s="11">
        <f t="shared" si="0"/>
        <v>354316</v>
      </c>
      <c r="K12" s="11">
        <f t="shared" si="0"/>
        <v>354316</v>
      </c>
      <c r="L12" s="11"/>
      <c r="M12" s="11">
        <f>SUM(K12-J12)</f>
        <v>0</v>
      </c>
      <c r="N12" s="11"/>
      <c r="O12" s="11">
        <v>1008822</v>
      </c>
      <c r="P12" s="11">
        <v>2286316</v>
      </c>
      <c r="Q12" s="11">
        <v>679893</v>
      </c>
      <c r="R12" s="15">
        <v>65968634</v>
      </c>
      <c r="S12" s="15">
        <v>54635928</v>
      </c>
      <c r="T12" s="15"/>
      <c r="U12" s="15"/>
      <c r="V12" s="15"/>
      <c r="W12" s="12"/>
      <c r="X12" s="12"/>
      <c r="Y12" s="12"/>
    </row>
    <row r="13" spans="2:25" ht="12.75" customHeight="1">
      <c r="B13" s="13" t="s">
        <v>20</v>
      </c>
      <c r="C13" s="9"/>
      <c r="D13" s="9"/>
      <c r="E13" s="10"/>
      <c r="F13" s="14"/>
      <c r="G13" s="14">
        <v>139575</v>
      </c>
      <c r="H13" s="14">
        <v>1264427</v>
      </c>
      <c r="I13" s="14">
        <v>1238254</v>
      </c>
      <c r="J13" s="11">
        <f t="shared" si="0"/>
        <v>1264427</v>
      </c>
      <c r="K13" s="11">
        <f t="shared" si="0"/>
        <v>1377829</v>
      </c>
      <c r="L13" s="11"/>
      <c r="M13" s="11">
        <f>SUM(K13-J13)</f>
        <v>113402</v>
      </c>
      <c r="N13" s="11"/>
      <c r="O13" s="11">
        <v>1272856</v>
      </c>
      <c r="P13" s="11">
        <v>3358022</v>
      </c>
      <c r="Q13" s="11">
        <v>2142166</v>
      </c>
      <c r="R13" s="15">
        <v>45632857</v>
      </c>
      <c r="S13" s="15">
        <v>86957304</v>
      </c>
      <c r="T13" s="15"/>
      <c r="U13" s="15"/>
      <c r="V13" s="15"/>
      <c r="W13" s="15"/>
      <c r="X13" s="12"/>
      <c r="Y13" s="12"/>
    </row>
    <row r="14" spans="2:25" ht="12.75" customHeight="1">
      <c r="B14" s="13" t="s">
        <v>21</v>
      </c>
      <c r="C14" s="9"/>
      <c r="D14" s="9"/>
      <c r="E14" s="10"/>
      <c r="F14" s="14"/>
      <c r="G14" s="14">
        <v>1000000</v>
      </c>
      <c r="H14" s="14">
        <v>11326524</v>
      </c>
      <c r="I14" s="14">
        <f>ABS('[1]DATOS BCE.'!L22+'[1]DATOS BCE.'!L35)</f>
        <v>0</v>
      </c>
      <c r="J14" s="11">
        <f t="shared" si="0"/>
        <v>11326524</v>
      </c>
      <c r="K14" s="11">
        <f t="shared" si="0"/>
        <v>1000000</v>
      </c>
      <c r="L14" s="11"/>
      <c r="M14" s="11">
        <f>SUM(K14-J14)</f>
        <v>-10326524</v>
      </c>
      <c r="N14" s="11"/>
      <c r="O14" s="11">
        <v>685585</v>
      </c>
      <c r="P14" s="11">
        <v>21353264</v>
      </c>
      <c r="Q14" s="14">
        <v>23248374</v>
      </c>
      <c r="R14" s="15">
        <v>159357825</v>
      </c>
      <c r="S14" s="15">
        <v>256354897</v>
      </c>
      <c r="T14" s="15"/>
      <c r="U14" s="15"/>
      <c r="V14" s="15"/>
      <c r="W14" s="15"/>
      <c r="X14" s="12"/>
      <c r="Y14" s="12"/>
    </row>
    <row r="15" spans="2:25" ht="12.75" customHeight="1">
      <c r="B15" s="13" t="s">
        <v>22</v>
      </c>
      <c r="C15" s="9"/>
      <c r="D15" s="9"/>
      <c r="E15" s="10"/>
      <c r="F15" s="14"/>
      <c r="G15" s="14">
        <v>4363291</v>
      </c>
      <c r="H15" s="14"/>
      <c r="I15" s="14"/>
      <c r="J15" s="11">
        <f t="shared" si="0"/>
        <v>0</v>
      </c>
      <c r="K15" s="11">
        <f t="shared" si="0"/>
        <v>4363291</v>
      </c>
      <c r="L15" s="11"/>
      <c r="M15" s="11">
        <f>SUM(K15-J15)</f>
        <v>4363291</v>
      </c>
      <c r="N15" s="11"/>
      <c r="O15" s="11">
        <v>4363291</v>
      </c>
      <c r="P15" s="11"/>
      <c r="Q15" s="11"/>
      <c r="R15" s="15">
        <v>5362214</v>
      </c>
      <c r="S15" s="15">
        <v>50000000</v>
      </c>
      <c r="T15" s="15"/>
      <c r="U15" s="15"/>
      <c r="V15" s="15"/>
      <c r="W15" s="15"/>
      <c r="X15" s="12"/>
      <c r="Y15" s="12"/>
    </row>
    <row r="16" spans="2:25" ht="12.75" customHeight="1">
      <c r="B16" s="13" t="s">
        <v>109</v>
      </c>
      <c r="C16" s="9"/>
      <c r="D16" s="9"/>
      <c r="E16" s="10"/>
      <c r="F16" s="14"/>
      <c r="G16" s="14"/>
      <c r="H16" s="14">
        <f>ABS('[1]DATOS BCE.'!L14+'[1]DATOS BCE.'!L27)</f>
        <v>212841</v>
      </c>
      <c r="I16" s="14"/>
      <c r="J16" s="11">
        <f t="shared" si="0"/>
        <v>212841</v>
      </c>
      <c r="K16" s="11">
        <f t="shared" si="0"/>
        <v>0</v>
      </c>
      <c r="L16" s="11">
        <f t="shared" si="1"/>
        <v>212841</v>
      </c>
      <c r="M16" s="11"/>
      <c r="N16" s="11"/>
      <c r="O16" s="11"/>
      <c r="P16" s="11">
        <v>4691984</v>
      </c>
      <c r="Q16" s="11"/>
      <c r="R16" s="15">
        <v>869534222</v>
      </c>
      <c r="S16" s="15">
        <v>14526357</v>
      </c>
      <c r="T16" s="15"/>
      <c r="U16" s="15"/>
      <c r="V16" s="12"/>
      <c r="W16" s="12"/>
      <c r="X16" s="15"/>
      <c r="Y16" s="12"/>
    </row>
    <row r="17" spans="2:25" ht="12.75" customHeight="1">
      <c r="B17" s="13" t="s">
        <v>24</v>
      </c>
      <c r="C17" s="9"/>
      <c r="D17" s="9"/>
      <c r="E17" s="10"/>
      <c r="F17" s="14"/>
      <c r="G17" s="14"/>
      <c r="H17" s="14">
        <f>ABS('[1]DATOS BCE.'!L15+'[1]DATOS BCE.'!L28)</f>
        <v>858495</v>
      </c>
      <c r="I17" s="14"/>
      <c r="J17" s="11">
        <f t="shared" si="0"/>
        <v>858495</v>
      </c>
      <c r="K17" s="11">
        <f t="shared" si="0"/>
        <v>0</v>
      </c>
      <c r="L17" s="11">
        <f t="shared" si="1"/>
        <v>858495</v>
      </c>
      <c r="M17" s="11"/>
      <c r="N17" s="11"/>
      <c r="O17" s="11"/>
      <c r="P17" s="11">
        <v>1596252</v>
      </c>
      <c r="Q17" s="11"/>
      <c r="R17" s="15">
        <v>48659534</v>
      </c>
      <c r="S17" s="15">
        <v>5321897</v>
      </c>
      <c r="T17" s="15"/>
      <c r="U17" s="15"/>
      <c r="V17" s="12"/>
      <c r="W17" s="12"/>
      <c r="X17" s="15"/>
      <c r="Y17" s="12"/>
    </row>
    <row r="18" spans="2:25" ht="12.75" customHeight="1">
      <c r="B18" s="13" t="s">
        <v>25</v>
      </c>
      <c r="C18" s="9"/>
      <c r="D18" s="9"/>
      <c r="E18" s="10"/>
      <c r="F18" s="14"/>
      <c r="G18" s="14"/>
      <c r="H18" s="14">
        <f>ABS('[1]DATOS BCE.'!L16+'[1]DATOS BCE.'!L29)</f>
        <v>98846</v>
      </c>
      <c r="I18" s="14"/>
      <c r="J18" s="11">
        <f t="shared" si="0"/>
        <v>98846</v>
      </c>
      <c r="K18" s="11">
        <f t="shared" si="0"/>
        <v>0</v>
      </c>
      <c r="L18" s="11">
        <f t="shared" si="1"/>
        <v>98846</v>
      </c>
      <c r="M18" s="11"/>
      <c r="N18" s="11"/>
      <c r="O18" s="11"/>
      <c r="P18" s="11">
        <v>958352</v>
      </c>
      <c r="Q18" s="11"/>
      <c r="R18" s="15">
        <v>152468931</v>
      </c>
      <c r="S18" s="15">
        <v>18964222</v>
      </c>
      <c r="T18" s="15"/>
      <c r="U18" s="15"/>
      <c r="V18" s="12"/>
      <c r="W18" s="12"/>
      <c r="X18" s="15"/>
      <c r="Y18" s="12"/>
    </row>
    <row r="19" spans="2:25" ht="12.75" customHeight="1">
      <c r="B19" s="13" t="s">
        <v>26</v>
      </c>
      <c r="C19" s="9"/>
      <c r="D19" s="9"/>
      <c r="E19" s="10"/>
      <c r="F19" s="14"/>
      <c r="G19" s="14"/>
      <c r="H19" s="14">
        <f>ABS('[1]DATOS BCE.'!L17+'[1]DATOS BCE.'!L30)</f>
        <v>867028</v>
      </c>
      <c r="I19" s="14"/>
      <c r="J19" s="11">
        <f t="shared" si="0"/>
        <v>867028</v>
      </c>
      <c r="K19" s="11">
        <f t="shared" si="0"/>
        <v>0</v>
      </c>
      <c r="L19" s="11">
        <f t="shared" si="1"/>
        <v>867028</v>
      </c>
      <c r="M19" s="11"/>
      <c r="N19" s="11"/>
      <c r="O19" s="11"/>
      <c r="P19" s="11">
        <v>2027537</v>
      </c>
      <c r="Q19" s="11"/>
      <c r="R19" s="15">
        <v>457968524</v>
      </c>
      <c r="S19" s="15">
        <v>8695666</v>
      </c>
      <c r="T19" s="15"/>
      <c r="U19" s="15"/>
      <c r="V19" s="12"/>
      <c r="W19" s="12"/>
      <c r="X19" s="15"/>
      <c r="Y19" s="12"/>
    </row>
    <row r="20" spans="2:25" ht="12.75" customHeight="1">
      <c r="B20" s="13" t="s">
        <v>107</v>
      </c>
      <c r="C20" s="9"/>
      <c r="D20" s="9"/>
      <c r="E20" s="10"/>
      <c r="F20" s="14"/>
      <c r="G20" s="14"/>
      <c r="H20" s="14">
        <f>ABS('[1]DATOS BCE.'!L18+'[1]DATOS BCE.'!L31)</f>
        <v>525324</v>
      </c>
      <c r="I20" s="14"/>
      <c r="J20" s="11">
        <f t="shared" si="0"/>
        <v>525324</v>
      </c>
      <c r="K20" s="11">
        <f t="shared" si="0"/>
        <v>0</v>
      </c>
      <c r="L20" s="11">
        <f t="shared" si="1"/>
        <v>525324</v>
      </c>
      <c r="M20" s="11"/>
      <c r="N20" s="11"/>
      <c r="O20" s="11"/>
      <c r="P20" s="11">
        <v>2054383</v>
      </c>
      <c r="Q20" s="11"/>
      <c r="R20" s="15">
        <v>186952456</v>
      </c>
      <c r="S20" s="15">
        <v>21539524</v>
      </c>
      <c r="T20" s="15"/>
      <c r="U20" s="15"/>
      <c r="V20" s="12"/>
      <c r="W20" s="12"/>
      <c r="X20" s="15"/>
      <c r="Y20" s="12"/>
    </row>
    <row r="21" spans="2:25" ht="12.75" customHeight="1">
      <c r="B21" s="13" t="s">
        <v>29</v>
      </c>
      <c r="C21" s="9"/>
      <c r="D21" s="9"/>
      <c r="E21" s="10"/>
      <c r="F21" s="14"/>
      <c r="G21" s="14"/>
      <c r="H21" s="14">
        <v>920000</v>
      </c>
      <c r="I21" s="14"/>
      <c r="J21" s="11">
        <f t="shared" si="0"/>
        <v>920000</v>
      </c>
      <c r="K21" s="11">
        <f t="shared" si="0"/>
        <v>0</v>
      </c>
      <c r="L21" s="11">
        <f t="shared" si="1"/>
        <v>920000</v>
      </c>
      <c r="M21" s="11"/>
      <c r="N21" s="11"/>
      <c r="O21" s="11"/>
      <c r="P21" s="11">
        <v>6690000</v>
      </c>
      <c r="Q21" s="11"/>
      <c r="R21" s="15">
        <v>869731396</v>
      </c>
      <c r="S21" s="15">
        <v>956842000</v>
      </c>
      <c r="T21" s="15"/>
      <c r="U21" s="15"/>
      <c r="V21" s="12"/>
      <c r="W21" s="12"/>
      <c r="X21" s="15"/>
      <c r="Y21" s="12"/>
    </row>
    <row r="22" spans="2:25" ht="12.75" customHeight="1">
      <c r="B22" s="13" t="s">
        <v>104</v>
      </c>
      <c r="C22" s="9"/>
      <c r="D22" s="9"/>
      <c r="E22" s="10"/>
      <c r="F22" s="14"/>
      <c r="G22" s="14"/>
      <c r="H22" s="14">
        <v>7200000</v>
      </c>
      <c r="I22" s="14"/>
      <c r="J22" s="11">
        <f t="shared" si="0"/>
        <v>7200000</v>
      </c>
      <c r="K22" s="11">
        <f t="shared" si="0"/>
        <v>0</v>
      </c>
      <c r="L22" s="11">
        <f t="shared" si="1"/>
        <v>7200000</v>
      </c>
      <c r="M22" s="11"/>
      <c r="N22" s="11"/>
      <c r="O22" s="11"/>
      <c r="P22" s="11">
        <v>10275000</v>
      </c>
      <c r="Q22" s="11"/>
      <c r="R22" s="15">
        <v>564528333</v>
      </c>
      <c r="S22" s="15">
        <v>6534829</v>
      </c>
      <c r="T22" s="15"/>
      <c r="U22" s="15"/>
      <c r="V22" s="12"/>
      <c r="W22" s="12"/>
      <c r="X22" s="15"/>
      <c r="Y22" s="12"/>
    </row>
    <row r="23" spans="2:25" ht="12.75" customHeight="1">
      <c r="B23" s="6" t="s">
        <v>106</v>
      </c>
      <c r="C23" s="7"/>
      <c r="D23" s="7"/>
      <c r="E23" s="16"/>
      <c r="F23" s="14"/>
      <c r="G23" s="14"/>
      <c r="H23" s="14">
        <v>835041</v>
      </c>
      <c r="I23" s="14"/>
      <c r="J23" s="11">
        <f t="shared" si="0"/>
        <v>835041</v>
      </c>
      <c r="K23" s="11">
        <f t="shared" si="0"/>
        <v>0</v>
      </c>
      <c r="L23" s="11">
        <f t="shared" si="1"/>
        <v>835041</v>
      </c>
      <c r="M23" s="11"/>
      <c r="N23" s="11"/>
      <c r="O23" s="11"/>
      <c r="P23" s="14">
        <v>1566754</v>
      </c>
      <c r="Q23" s="11"/>
      <c r="R23" s="15">
        <v>5869314</v>
      </c>
      <c r="S23" s="15">
        <v>64528</v>
      </c>
      <c r="T23" s="15"/>
      <c r="U23" s="15"/>
      <c r="V23" s="12"/>
      <c r="W23" s="12"/>
      <c r="X23" s="15"/>
      <c r="Y23" s="15"/>
    </row>
    <row r="24" spans="2:25" ht="12.75" customHeight="1">
      <c r="B24" s="6" t="s">
        <v>105</v>
      </c>
      <c r="C24" s="7"/>
      <c r="D24" s="7"/>
      <c r="E24" s="16"/>
      <c r="F24" s="14"/>
      <c r="G24" s="14"/>
      <c r="H24" s="14">
        <v>720000</v>
      </c>
      <c r="I24" s="14"/>
      <c r="J24" s="11">
        <f t="shared" si="0"/>
        <v>720000</v>
      </c>
      <c r="K24" s="11">
        <f t="shared" si="0"/>
        <v>0</v>
      </c>
      <c r="L24" s="11">
        <f t="shared" si="1"/>
        <v>720000</v>
      </c>
      <c r="M24" s="11"/>
      <c r="N24" s="11"/>
      <c r="O24" s="11"/>
      <c r="P24" s="11">
        <v>1200000</v>
      </c>
      <c r="Q24" s="11"/>
      <c r="R24" s="15">
        <v>56986351</v>
      </c>
      <c r="S24" s="15">
        <v>6589354</v>
      </c>
      <c r="T24" s="15"/>
      <c r="U24" s="15"/>
      <c r="V24" s="12"/>
      <c r="W24" s="12"/>
      <c r="X24" s="15"/>
      <c r="Y24" s="15"/>
    </row>
    <row r="25" spans="2:25" ht="12.75" customHeight="1">
      <c r="B25" s="12" t="s">
        <v>111</v>
      </c>
      <c r="C25" s="12"/>
      <c r="D25" s="7"/>
      <c r="E25" s="16"/>
      <c r="F25" s="14"/>
      <c r="G25" s="14"/>
      <c r="H25" s="14"/>
      <c r="I25" s="14"/>
      <c r="J25" s="11"/>
      <c r="K25" s="11"/>
      <c r="L25" s="11"/>
      <c r="M25" s="11"/>
      <c r="N25" s="11"/>
      <c r="O25" s="11"/>
      <c r="P25" s="11">
        <v>426300</v>
      </c>
      <c r="Q25" s="11"/>
      <c r="R25" s="15">
        <v>8526897</v>
      </c>
      <c r="S25" s="15">
        <v>485635</v>
      </c>
      <c r="T25" s="15"/>
      <c r="U25" s="15"/>
      <c r="V25" s="12"/>
      <c r="W25" s="12"/>
      <c r="X25" s="15"/>
      <c r="Y25" s="15"/>
    </row>
    <row r="26" spans="2:25" ht="12.75" customHeight="1">
      <c r="B26" s="6" t="s">
        <v>108</v>
      </c>
      <c r="C26" s="7"/>
      <c r="D26" s="7"/>
      <c r="E26" s="16"/>
      <c r="F26" s="14"/>
      <c r="G26" s="14"/>
      <c r="H26" s="14"/>
      <c r="I26" s="14">
        <v>25857674</v>
      </c>
      <c r="J26" s="11">
        <f t="shared" si="0"/>
        <v>0</v>
      </c>
      <c r="K26" s="11">
        <v>25857674</v>
      </c>
      <c r="L26" s="11"/>
      <c r="M26" s="11">
        <f>SUM(K26-J26)</f>
        <v>25857674</v>
      </c>
      <c r="N26" s="11"/>
      <c r="O26" s="11"/>
      <c r="P26" s="11"/>
      <c r="Q26" s="11">
        <v>74325733</v>
      </c>
      <c r="R26" s="15">
        <v>4869537</v>
      </c>
      <c r="S26" s="15">
        <v>2970847794</v>
      </c>
      <c r="T26" s="15"/>
      <c r="U26" s="15"/>
      <c r="V26" s="12"/>
      <c r="W26" s="12"/>
      <c r="X26" s="15"/>
      <c r="Y26" s="15"/>
    </row>
    <row r="27" spans="2:25" ht="12.75" customHeight="1">
      <c r="B27" s="6" t="s">
        <v>38</v>
      </c>
      <c r="C27" s="7"/>
      <c r="D27" s="7"/>
      <c r="E27" s="16"/>
      <c r="F27" s="14">
        <f aca="true" t="shared" si="2" ref="F27:S27">SUM(F7:F26)</f>
        <v>10292415</v>
      </c>
      <c r="G27" s="14">
        <f t="shared" si="2"/>
        <v>5857182</v>
      </c>
      <c r="H27" s="14">
        <f t="shared" si="2"/>
        <v>58642508</v>
      </c>
      <c r="I27" s="14">
        <f t="shared" si="2"/>
        <v>61044494</v>
      </c>
      <c r="J27" s="11">
        <f t="shared" si="2"/>
        <v>68934923</v>
      </c>
      <c r="K27" s="11">
        <f t="shared" si="2"/>
        <v>66901676</v>
      </c>
      <c r="L27" s="11">
        <f t="shared" si="2"/>
        <v>22041090</v>
      </c>
      <c r="M27" s="11">
        <f t="shared" si="2"/>
        <v>20007843</v>
      </c>
      <c r="N27" s="11">
        <f t="shared" si="2"/>
        <v>19070723</v>
      </c>
      <c r="O27" s="11">
        <f t="shared" si="2"/>
        <v>7330554</v>
      </c>
      <c r="P27" s="11">
        <f t="shared" si="2"/>
        <v>145184943</v>
      </c>
      <c r="Q27" s="11">
        <f t="shared" si="2"/>
        <v>189657830</v>
      </c>
      <c r="R27" s="11">
        <f t="shared" si="2"/>
        <v>4911090058</v>
      </c>
      <c r="S27" s="11">
        <f t="shared" si="2"/>
        <v>4911090058</v>
      </c>
      <c r="T27" s="11"/>
      <c r="U27" s="11"/>
      <c r="V27" s="11"/>
      <c r="W27" s="11"/>
      <c r="X27" s="11"/>
      <c r="Y27" s="11"/>
    </row>
    <row r="28" spans="2:25" ht="12.75" customHeight="1">
      <c r="B28" s="13" t="s">
        <v>110</v>
      </c>
      <c r="C28" s="9"/>
      <c r="D28" s="9"/>
      <c r="E28" s="10"/>
      <c r="J28" s="12"/>
      <c r="K28" s="12"/>
      <c r="L28" s="12"/>
      <c r="M28" s="12"/>
      <c r="N28" s="11"/>
      <c r="O28" s="14"/>
      <c r="P28" s="11"/>
      <c r="Q28" s="11"/>
      <c r="R28" s="12"/>
      <c r="S28" s="12"/>
      <c r="T28" s="12"/>
      <c r="U28" s="12"/>
      <c r="V28" s="12"/>
      <c r="W28" s="15"/>
      <c r="X28" s="15"/>
      <c r="Y28" s="12"/>
    </row>
    <row r="29" spans="2:25" ht="12.75" customHeight="1">
      <c r="B29" s="8" t="s">
        <v>39</v>
      </c>
      <c r="C29" s="5"/>
      <c r="D29" s="5"/>
      <c r="E29" s="17"/>
      <c r="F29" s="18">
        <f>SUM(F27+0)</f>
        <v>10292415</v>
      </c>
      <c r="G29" s="18">
        <f aca="true" t="shared" si="3" ref="G29:M29">SUM(G27+0)</f>
        <v>5857182</v>
      </c>
      <c r="H29" s="18">
        <f t="shared" si="3"/>
        <v>58642508</v>
      </c>
      <c r="I29" s="18">
        <f t="shared" si="3"/>
        <v>61044494</v>
      </c>
      <c r="J29" s="15">
        <f t="shared" si="3"/>
        <v>68934923</v>
      </c>
      <c r="K29" s="15">
        <f t="shared" si="3"/>
        <v>66901676</v>
      </c>
      <c r="L29" s="15">
        <f t="shared" si="3"/>
        <v>22041090</v>
      </c>
      <c r="M29" s="15">
        <f t="shared" si="3"/>
        <v>20007843</v>
      </c>
      <c r="N29" s="15">
        <f>SUM(N27+0)</f>
        <v>19070723</v>
      </c>
      <c r="O29" s="15">
        <f>SUM(O27+0)</f>
        <v>7330554</v>
      </c>
      <c r="P29" s="15">
        <f>SUM(P27+0)</f>
        <v>145184943</v>
      </c>
      <c r="Q29" s="15">
        <f>SUM(Q27+0)</f>
        <v>189657830</v>
      </c>
      <c r="R29" s="11"/>
      <c r="S29" s="11"/>
      <c r="T29" s="11"/>
      <c r="U29" s="11"/>
      <c r="V29" s="11"/>
      <c r="W29" s="11"/>
      <c r="X29" s="11"/>
      <c r="Y29" s="11"/>
    </row>
    <row r="31" ht="11.25">
      <c r="B31" s="24"/>
    </row>
    <row r="40" spans="2:25" ht="11.25">
      <c r="B40" s="2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1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1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6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5" ht="11.25">
      <c r="B47" s="7"/>
      <c r="C47" s="7"/>
      <c r="D47" s="7"/>
      <c r="E47" s="7"/>
      <c r="F47" s="7"/>
      <c r="G47" s="7"/>
      <c r="H47" s="7"/>
      <c r="I47" s="7"/>
      <c r="J47" s="26"/>
      <c r="K47" s="26"/>
      <c r="L47" s="26"/>
      <c r="M47" s="26"/>
      <c r="N47" s="7"/>
      <c r="O47" s="7"/>
      <c r="P47" s="7"/>
      <c r="Q47" s="7"/>
      <c r="R47" s="27"/>
      <c r="S47" s="27"/>
      <c r="T47" s="27"/>
      <c r="U47" s="27"/>
      <c r="V47" s="27"/>
      <c r="W47" s="27"/>
      <c r="X47" s="28"/>
      <c r="Y47" s="28"/>
    </row>
    <row r="48" spans="2:25" ht="11.25">
      <c r="B48" s="7"/>
      <c r="C48" s="7"/>
      <c r="D48" s="7"/>
      <c r="E48" s="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9"/>
      <c r="S48" s="29"/>
      <c r="T48" s="29"/>
      <c r="U48" s="29"/>
      <c r="V48" s="29"/>
      <c r="W48" s="7"/>
      <c r="X48" s="7"/>
      <c r="Y48" s="7"/>
    </row>
    <row r="49" spans="2:25" ht="11.25">
      <c r="B49" s="7"/>
      <c r="C49" s="7"/>
      <c r="D49" s="7"/>
      <c r="E49" s="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9"/>
      <c r="S49" s="29"/>
      <c r="T49" s="29"/>
      <c r="U49" s="29"/>
      <c r="V49" s="29"/>
      <c r="W49" s="7"/>
      <c r="X49" s="7"/>
      <c r="Y49" s="7"/>
    </row>
    <row r="50" spans="2:25" ht="11.25">
      <c r="B50" s="7"/>
      <c r="C50" s="7"/>
      <c r="D50" s="7"/>
      <c r="E50" s="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9"/>
      <c r="S50" s="29"/>
      <c r="T50" s="29"/>
      <c r="U50" s="29"/>
      <c r="V50" s="29"/>
      <c r="W50" s="7"/>
      <c r="X50" s="7"/>
      <c r="Y50" s="7"/>
    </row>
    <row r="51" spans="2:25" ht="11.25">
      <c r="B51" s="7"/>
      <c r="C51" s="7"/>
      <c r="D51" s="7"/>
      <c r="E51" s="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9"/>
      <c r="S51" s="29"/>
      <c r="T51" s="29"/>
      <c r="U51" s="29"/>
      <c r="V51" s="29"/>
      <c r="W51" s="7"/>
      <c r="X51" s="7"/>
      <c r="Y51" s="7"/>
    </row>
    <row r="52" spans="2:25" ht="11.25">
      <c r="B52" s="7"/>
      <c r="C52" s="7"/>
      <c r="D52" s="7"/>
      <c r="E52" s="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9"/>
      <c r="S52" s="29"/>
      <c r="T52" s="29"/>
      <c r="U52" s="29"/>
      <c r="V52" s="29"/>
      <c r="W52" s="7"/>
      <c r="X52" s="7"/>
      <c r="Y52" s="7"/>
    </row>
    <row r="53" spans="2:25" ht="11.25">
      <c r="B53" s="7"/>
      <c r="C53" s="7"/>
      <c r="D53" s="7"/>
      <c r="E53" s="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9"/>
      <c r="S53" s="29"/>
      <c r="T53" s="29"/>
      <c r="U53" s="29"/>
      <c r="V53" s="29"/>
      <c r="W53" s="7"/>
      <c r="X53" s="7"/>
      <c r="Y53" s="7"/>
    </row>
    <row r="54" spans="2:25" ht="11.25">
      <c r="B54" s="7"/>
      <c r="C54" s="7"/>
      <c r="D54" s="7"/>
      <c r="E54" s="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9"/>
      <c r="S54" s="29"/>
      <c r="T54" s="29"/>
      <c r="U54" s="29"/>
      <c r="V54" s="29"/>
      <c r="W54" s="29"/>
      <c r="X54" s="7"/>
      <c r="Y54" s="7"/>
    </row>
    <row r="55" spans="2:25" ht="11.25">
      <c r="B55" s="7"/>
      <c r="C55" s="7"/>
      <c r="D55" s="7"/>
      <c r="E55" s="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9"/>
      <c r="S55" s="29"/>
      <c r="T55" s="29"/>
      <c r="U55" s="29"/>
      <c r="V55" s="29"/>
      <c r="W55" s="29"/>
      <c r="X55" s="7"/>
      <c r="Y55" s="7"/>
    </row>
    <row r="56" spans="2:25" ht="11.25">
      <c r="B56" s="7"/>
      <c r="C56" s="7"/>
      <c r="D56" s="7"/>
      <c r="E56" s="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9"/>
      <c r="S56" s="29"/>
      <c r="T56" s="29"/>
      <c r="U56" s="29"/>
      <c r="V56" s="29"/>
      <c r="W56" s="29"/>
      <c r="X56" s="7"/>
      <c r="Y56" s="7"/>
    </row>
    <row r="57" spans="2:25" ht="11.25">
      <c r="B57" s="7"/>
      <c r="C57" s="7"/>
      <c r="D57" s="7"/>
      <c r="E57" s="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9"/>
      <c r="S57" s="29"/>
      <c r="T57" s="29"/>
      <c r="U57" s="29"/>
      <c r="V57" s="29"/>
      <c r="W57" s="29"/>
      <c r="X57" s="7"/>
      <c r="Y57" s="7"/>
    </row>
    <row r="58" spans="2:25" ht="11.25">
      <c r="B58" s="7"/>
      <c r="C58" s="7"/>
      <c r="D58" s="7"/>
      <c r="E58" s="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9"/>
      <c r="S58" s="29"/>
      <c r="T58" s="29"/>
      <c r="U58" s="29"/>
      <c r="V58" s="29"/>
      <c r="W58" s="29"/>
      <c r="X58" s="7"/>
      <c r="Y58" s="7"/>
    </row>
    <row r="59" spans="2:25" ht="11.25">
      <c r="B59" s="7"/>
      <c r="C59" s="7"/>
      <c r="D59" s="7"/>
      <c r="E59" s="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9"/>
      <c r="S59" s="29"/>
      <c r="T59" s="29"/>
      <c r="U59" s="29"/>
      <c r="V59" s="29"/>
      <c r="W59" s="29"/>
      <c r="X59" s="7"/>
      <c r="Y59" s="7"/>
    </row>
    <row r="60" spans="2:25" ht="11.25">
      <c r="B60" s="7"/>
      <c r="C60" s="7"/>
      <c r="D60" s="7"/>
      <c r="E60" s="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9"/>
      <c r="S60" s="29"/>
      <c r="T60" s="29"/>
      <c r="U60" s="29"/>
      <c r="V60" s="29"/>
      <c r="W60" s="7"/>
      <c r="X60" s="29"/>
      <c r="Y60" s="7"/>
    </row>
    <row r="61" spans="2:25" ht="11.25">
      <c r="B61" s="7"/>
      <c r="C61" s="7"/>
      <c r="D61" s="7"/>
      <c r="E61" s="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9"/>
      <c r="S61" s="29"/>
      <c r="T61" s="29"/>
      <c r="U61" s="29"/>
      <c r="V61" s="29"/>
      <c r="W61" s="7"/>
      <c r="X61" s="29"/>
      <c r="Y61" s="7"/>
    </row>
    <row r="62" spans="2:25" ht="11.25">
      <c r="B62" s="7"/>
      <c r="C62" s="7"/>
      <c r="D62" s="7"/>
      <c r="E62" s="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9"/>
      <c r="S62" s="29"/>
      <c r="T62" s="29"/>
      <c r="U62" s="29"/>
      <c r="V62" s="29"/>
      <c r="W62" s="7"/>
      <c r="X62" s="29"/>
      <c r="Y62" s="7"/>
    </row>
    <row r="63" spans="2:25" ht="11.25">
      <c r="B63" s="7"/>
      <c r="C63" s="7"/>
      <c r="D63" s="7"/>
      <c r="E63" s="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9"/>
      <c r="S63" s="29"/>
      <c r="T63" s="29"/>
      <c r="U63" s="29"/>
      <c r="V63" s="29"/>
      <c r="W63" s="7"/>
      <c r="X63" s="29"/>
      <c r="Y63" s="7"/>
    </row>
    <row r="64" spans="2:25" ht="11.25">
      <c r="B64" s="7"/>
      <c r="C64" s="7"/>
      <c r="D64" s="7"/>
      <c r="E64" s="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9"/>
      <c r="S64" s="29"/>
      <c r="T64" s="29"/>
      <c r="U64" s="29"/>
      <c r="V64" s="29"/>
      <c r="W64" s="7"/>
      <c r="X64" s="29"/>
      <c r="Y64" s="7"/>
    </row>
    <row r="65" spans="2:25" ht="11.25">
      <c r="B65" s="7"/>
      <c r="C65" s="7"/>
      <c r="D65" s="7"/>
      <c r="E65" s="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9"/>
      <c r="S65" s="29"/>
      <c r="T65" s="29"/>
      <c r="U65" s="29"/>
      <c r="V65" s="29"/>
      <c r="W65" s="7"/>
      <c r="X65" s="29"/>
      <c r="Y65" s="7"/>
    </row>
    <row r="66" spans="2:25" ht="11.25">
      <c r="B66" s="7"/>
      <c r="C66" s="7"/>
      <c r="D66" s="7"/>
      <c r="E66" s="7"/>
      <c r="F66" s="26"/>
      <c r="G66" s="7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9"/>
      <c r="S66" s="29"/>
      <c r="T66" s="29"/>
      <c r="U66" s="29"/>
      <c r="V66" s="29"/>
      <c r="W66" s="7"/>
      <c r="X66" s="29"/>
      <c r="Y66" s="7"/>
    </row>
    <row r="67" spans="2:25" ht="11.25">
      <c r="B67" s="7"/>
      <c r="C67" s="7"/>
      <c r="D67" s="7"/>
      <c r="E67" s="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9"/>
      <c r="S67" s="29"/>
      <c r="T67" s="29"/>
      <c r="U67" s="29"/>
      <c r="V67" s="29"/>
      <c r="W67" s="7"/>
      <c r="X67" s="29"/>
      <c r="Y67" s="7"/>
    </row>
    <row r="68" spans="2:25" ht="11.25">
      <c r="B68" s="26"/>
      <c r="C68" s="7"/>
      <c r="D68" s="7"/>
      <c r="E68" s="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0"/>
      <c r="Q68" s="26"/>
      <c r="R68" s="29"/>
      <c r="S68" s="29"/>
      <c r="T68" s="29"/>
      <c r="U68" s="29"/>
      <c r="V68" s="7"/>
      <c r="W68" s="7"/>
      <c r="X68" s="29"/>
      <c r="Y68" s="7"/>
    </row>
    <row r="69" spans="2:25" ht="11.25">
      <c r="B69" s="26"/>
      <c r="C69" s="7"/>
      <c r="D69" s="7"/>
      <c r="E69" s="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9"/>
      <c r="S69" s="29"/>
      <c r="T69" s="29"/>
      <c r="U69" s="29"/>
      <c r="V69" s="7"/>
      <c r="W69" s="7"/>
      <c r="X69" s="29"/>
      <c r="Y69" s="7"/>
    </row>
    <row r="70" spans="2:25" ht="11.25">
      <c r="B70" s="26"/>
      <c r="C70" s="7"/>
      <c r="D70" s="7"/>
      <c r="E70" s="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9"/>
      <c r="S70" s="29"/>
      <c r="T70" s="29"/>
      <c r="U70" s="29"/>
      <c r="V70" s="7"/>
      <c r="W70" s="7"/>
      <c r="X70" s="29"/>
      <c r="Y70" s="29"/>
    </row>
    <row r="71" spans="2:25" ht="11.25">
      <c r="B71" s="7"/>
      <c r="C71" s="7"/>
      <c r="D71" s="7"/>
      <c r="E71" s="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9"/>
      <c r="S71" s="29"/>
      <c r="T71" s="29"/>
      <c r="U71" s="29"/>
      <c r="V71" s="7"/>
      <c r="W71" s="7"/>
      <c r="X71" s="29"/>
      <c r="Y71" s="29"/>
    </row>
    <row r="72" spans="2:25" ht="11.25">
      <c r="B72" s="26"/>
      <c r="C72" s="7"/>
      <c r="D72" s="7"/>
      <c r="E72" s="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9"/>
      <c r="S72" s="29"/>
      <c r="T72" s="29"/>
      <c r="U72" s="29"/>
      <c r="V72" s="7"/>
      <c r="W72" s="7"/>
      <c r="X72" s="29"/>
      <c r="Y72" s="29"/>
    </row>
    <row r="73" spans="2:25" ht="11.25">
      <c r="B73" s="26"/>
      <c r="C73" s="7"/>
      <c r="D73" s="7"/>
      <c r="E73" s="7"/>
      <c r="F73" s="26"/>
      <c r="G73" s="26"/>
      <c r="H73" s="26"/>
      <c r="I73" s="7"/>
      <c r="J73" s="26"/>
      <c r="K73" s="26"/>
      <c r="L73" s="26"/>
      <c r="M73" s="26"/>
      <c r="N73" s="26"/>
      <c r="O73" s="26"/>
      <c r="P73" s="26"/>
      <c r="Q73" s="26"/>
      <c r="R73" s="29"/>
      <c r="S73" s="29"/>
      <c r="T73" s="29"/>
      <c r="U73" s="29"/>
      <c r="V73" s="7"/>
      <c r="W73" s="7"/>
      <c r="X73" s="29"/>
      <c r="Y73" s="29"/>
    </row>
    <row r="74" spans="2:25" ht="11.25">
      <c r="B74" s="26"/>
      <c r="C74" s="7"/>
      <c r="D74" s="7"/>
      <c r="E74" s="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9"/>
      <c r="S74" s="29"/>
      <c r="T74" s="29"/>
      <c r="U74" s="29"/>
      <c r="V74" s="7"/>
      <c r="W74" s="7"/>
      <c r="X74" s="29"/>
      <c r="Y74" s="29"/>
    </row>
    <row r="75" spans="2:25" ht="11.25">
      <c r="B75" s="7"/>
      <c r="C75" s="7"/>
      <c r="D75" s="7"/>
      <c r="E75" s="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9"/>
      <c r="S75" s="29"/>
      <c r="T75" s="29"/>
      <c r="U75" s="29"/>
      <c r="V75" s="7"/>
      <c r="W75" s="7"/>
      <c r="X75" s="29"/>
      <c r="Y75" s="29"/>
    </row>
    <row r="76" spans="2:25" ht="11.25">
      <c r="B76" s="7"/>
      <c r="C76" s="7"/>
      <c r="D76" s="7"/>
      <c r="E76" s="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9"/>
      <c r="S76" s="29"/>
      <c r="T76" s="29"/>
      <c r="U76" s="29"/>
      <c r="V76" s="7"/>
      <c r="W76" s="7"/>
      <c r="X76" s="29"/>
      <c r="Y76" s="29"/>
    </row>
    <row r="77" spans="2:25" ht="11.25">
      <c r="B77" s="7"/>
      <c r="C77" s="7"/>
      <c r="D77" s="7"/>
      <c r="E77" s="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9"/>
      <c r="S77" s="29"/>
      <c r="T77" s="29"/>
      <c r="U77" s="29"/>
      <c r="V77" s="7"/>
      <c r="W77" s="7"/>
      <c r="X77" s="29"/>
      <c r="Y77" s="29"/>
    </row>
    <row r="78" spans="2:25" ht="11.25">
      <c r="B78" s="7"/>
      <c r="C78" s="7"/>
      <c r="D78" s="7"/>
      <c r="E78" s="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9"/>
      <c r="S78" s="29"/>
      <c r="T78" s="29"/>
      <c r="U78" s="29"/>
      <c r="V78" s="7"/>
      <c r="W78" s="7"/>
      <c r="X78" s="29"/>
      <c r="Y78" s="29"/>
    </row>
    <row r="79" spans="2:25" ht="11.25">
      <c r="B79" s="7"/>
      <c r="C79" s="7"/>
      <c r="D79" s="7"/>
      <c r="E79" s="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9"/>
      <c r="S79" s="29"/>
      <c r="T79" s="29"/>
      <c r="U79" s="29"/>
      <c r="V79" s="7"/>
      <c r="W79" s="7"/>
      <c r="X79" s="29"/>
      <c r="Y79" s="29"/>
    </row>
    <row r="80" spans="2:25" ht="11.25">
      <c r="B80" s="7"/>
      <c r="C80" s="7"/>
      <c r="D80" s="7"/>
      <c r="E80" s="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9"/>
      <c r="S80" s="29"/>
      <c r="T80" s="29"/>
      <c r="U80" s="29"/>
      <c r="V80" s="7"/>
      <c r="W80" s="7"/>
      <c r="X80" s="29"/>
      <c r="Y80" s="29"/>
    </row>
    <row r="81" spans="2:25" ht="11.25">
      <c r="B81" s="7"/>
      <c r="C81" s="7"/>
      <c r="D81" s="7"/>
      <c r="E81" s="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9"/>
      <c r="S81" s="29"/>
      <c r="T81" s="29"/>
      <c r="U81" s="29"/>
      <c r="V81" s="7"/>
      <c r="W81" s="7"/>
      <c r="X81" s="29"/>
      <c r="Y81" s="29"/>
    </row>
    <row r="82" spans="2:25" ht="11.25">
      <c r="B82" s="7"/>
      <c r="C82" s="7"/>
      <c r="D82" s="7"/>
      <c r="E82" s="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9"/>
      <c r="S82" s="29"/>
      <c r="T82" s="29"/>
      <c r="U82" s="29"/>
      <c r="V82" s="7"/>
      <c r="W82" s="7"/>
      <c r="X82" s="29"/>
      <c r="Y82" s="29"/>
    </row>
    <row r="83" spans="2:25" ht="11.25">
      <c r="B83" s="7"/>
      <c r="C83" s="7"/>
      <c r="D83" s="7"/>
      <c r="E83" s="7"/>
      <c r="F83" s="26"/>
      <c r="G83" s="26"/>
      <c r="H83" s="26"/>
      <c r="I83" s="7"/>
      <c r="J83" s="26"/>
      <c r="K83" s="26"/>
      <c r="L83" s="26"/>
      <c r="M83" s="26"/>
      <c r="N83" s="26"/>
      <c r="O83" s="26"/>
      <c r="P83" s="26"/>
      <c r="Q83" s="26"/>
      <c r="R83" s="29"/>
      <c r="S83" s="29"/>
      <c r="T83" s="29"/>
      <c r="U83" s="29"/>
      <c r="V83" s="7"/>
      <c r="W83" s="7"/>
      <c r="X83" s="29"/>
      <c r="Y83" s="29"/>
    </row>
    <row r="84" spans="2:25" ht="11.25">
      <c r="B84" s="7"/>
      <c r="C84" s="7"/>
      <c r="D84" s="7"/>
      <c r="E84" s="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9"/>
      <c r="S84" s="29"/>
      <c r="T84" s="29"/>
      <c r="U84" s="29"/>
      <c r="V84" s="7"/>
      <c r="W84" s="7"/>
      <c r="X84" s="29"/>
      <c r="Y84" s="29"/>
    </row>
    <row r="85" spans="2:25" ht="11.25">
      <c r="B85" s="7"/>
      <c r="C85" s="7"/>
      <c r="D85" s="7"/>
      <c r="E85" s="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9"/>
      <c r="S85" s="29"/>
      <c r="T85" s="29"/>
      <c r="U85" s="29"/>
      <c r="V85" s="7"/>
      <c r="W85" s="7"/>
      <c r="X85" s="29"/>
      <c r="Y85" s="7"/>
    </row>
    <row r="86" spans="2:25" ht="11.25">
      <c r="B86" s="7"/>
      <c r="C86" s="7"/>
      <c r="D86" s="7"/>
      <c r="E86" s="7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2:25" ht="11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26"/>
      <c r="O87" s="26"/>
      <c r="P87" s="26"/>
      <c r="Q87" s="26"/>
      <c r="R87" s="7"/>
      <c r="S87" s="7"/>
      <c r="T87" s="7"/>
      <c r="U87" s="7"/>
      <c r="V87" s="7"/>
      <c r="W87" s="29"/>
      <c r="X87" s="29"/>
      <c r="Y87" s="7"/>
    </row>
    <row r="88" spans="2:25" ht="11.25">
      <c r="B88" s="7"/>
      <c r="C88" s="7"/>
      <c r="D88" s="7"/>
      <c r="E88" s="7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6"/>
      <c r="S88" s="26"/>
      <c r="T88" s="26"/>
      <c r="U88" s="26"/>
      <c r="V88" s="26"/>
      <c r="W88" s="26"/>
      <c r="X88" s="26"/>
      <c r="Y88" s="26"/>
    </row>
    <row r="90" spans="2:19" ht="11.25">
      <c r="B90" s="24"/>
      <c r="R90" s="18"/>
      <c r="S90" s="18"/>
    </row>
    <row r="92" spans="19:25" ht="11.25">
      <c r="S92" s="18"/>
      <c r="V92" s="7"/>
      <c r="W92" s="7"/>
      <c r="X92" s="7"/>
      <c r="Y92" s="7"/>
    </row>
    <row r="93" spans="2:25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V93" s="7"/>
      <c r="W93" s="7"/>
      <c r="X93" s="7"/>
      <c r="Y93" s="7"/>
    </row>
    <row r="94" spans="2:25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V94" s="7"/>
      <c r="W94" s="7"/>
      <c r="X94" s="7"/>
      <c r="Y94" s="7"/>
    </row>
    <row r="95" spans="2:25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V95" s="7"/>
      <c r="W95" s="7"/>
      <c r="X95" s="7"/>
      <c r="Y95" s="7"/>
    </row>
    <row r="96" spans="22:25" ht="11.25">
      <c r="V96" s="7"/>
      <c r="W96" s="7"/>
      <c r="X96" s="7"/>
      <c r="Y96" s="7"/>
    </row>
  </sheetData>
  <sheetProtection/>
  <printOptions/>
  <pageMargins left="0.2" right="0.23" top="0.19" bottom="0.1" header="0" footer="0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Francisco</cp:lastModifiedBy>
  <cp:lastPrinted>2018-06-11T17:04:25Z</cp:lastPrinted>
  <dcterms:created xsi:type="dcterms:W3CDTF">2008-05-05T19:01:49Z</dcterms:created>
  <dcterms:modified xsi:type="dcterms:W3CDTF">2020-04-20T15:14:21Z</dcterms:modified>
  <cp:category/>
  <cp:version/>
  <cp:contentType/>
  <cp:contentStatus/>
</cp:coreProperties>
</file>